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834" activeTab="0"/>
  </bookViews>
  <sheets>
    <sheet name="City of Jasper" sheetId="1" r:id="rId1"/>
    <sheet name="JASPER-NEWTON" sheetId="2" r:id="rId2"/>
    <sheet name="Misc Electric" sheetId="3" r:id="rId3"/>
    <sheet name="Jan 2024" sheetId="4" r:id="rId4"/>
    <sheet name="Feb 2024" sheetId="5" r:id="rId5"/>
    <sheet name="Mar 2024" sheetId="6" r:id="rId6"/>
    <sheet name="Apr 2024" sheetId="7" r:id="rId7"/>
    <sheet name="May 2024" sheetId="8" r:id="rId8"/>
    <sheet name="June 2024" sheetId="9" r:id="rId9"/>
    <sheet name="July 2024" sheetId="10" r:id="rId10"/>
    <sheet name="Aug 2024" sheetId="11" r:id="rId11"/>
    <sheet name="Sep 2024" sheetId="12" r:id="rId12"/>
    <sheet name="Oct 2024" sheetId="13" r:id="rId13"/>
    <sheet name="Nov 2024" sheetId="14" r:id="rId14"/>
    <sheet name="Dec 2024" sheetId="15" r:id="rId15"/>
    <sheet name="Sheet1" sheetId="16" r:id="rId16"/>
  </sheets>
  <definedNames>
    <definedName name="_xlfn.SINGLE" hidden="1">#NAME?</definedName>
    <definedName name="_xlnm.Print_Area" localSheetId="3">'Jan 2024'!$A$1:$H$53</definedName>
    <definedName name="_xlnm.Print_Area" localSheetId="1">'JASPER-NEWTON'!$A$1:$AO$30</definedName>
    <definedName name="_xlnm.Print_Area" localSheetId="2">'Misc Electric'!$A$1:$AO$25</definedName>
    <definedName name="_xlnm.Print_Titles" localSheetId="0">'City of Jasper'!$A:$E</definedName>
    <definedName name="_xlnm.Print_Titles" localSheetId="1">'JASPER-NEWTON'!$A:$D</definedName>
    <definedName name="_xlnm.Print_Titles" localSheetId="2">'Misc Electric'!$A:$E</definedName>
  </definedNames>
  <calcPr fullCalcOnLoad="1"/>
</workbook>
</file>

<file path=xl/sharedStrings.xml><?xml version="1.0" encoding="utf-8"?>
<sst xmlns="http://schemas.openxmlformats.org/spreadsheetml/2006/main" count="3406" uniqueCount="290">
  <si>
    <t>GL code</t>
  </si>
  <si>
    <t>dept</t>
  </si>
  <si>
    <t>Acct #</t>
  </si>
  <si>
    <t>R&amp;B pct 2</t>
  </si>
  <si>
    <t>JP 1</t>
  </si>
  <si>
    <t>courthouse</t>
  </si>
  <si>
    <t>Company</t>
  </si>
  <si>
    <t>City of Jasper</t>
  </si>
  <si>
    <t>Centerpoint</t>
  </si>
  <si>
    <t>462-17</t>
  </si>
  <si>
    <t>012 018 4030</t>
  </si>
  <si>
    <t>jail</t>
  </si>
  <si>
    <t>023 043 4030</t>
  </si>
  <si>
    <t>462-24</t>
  </si>
  <si>
    <t>016 035 4030</t>
  </si>
  <si>
    <t>K airport</t>
  </si>
  <si>
    <t>462-21</t>
  </si>
  <si>
    <t>012 017 4030</t>
  </si>
  <si>
    <t>buna sub</t>
  </si>
  <si>
    <t>462-26</t>
  </si>
  <si>
    <t>024 044 4030</t>
  </si>
  <si>
    <t>r&amp;b 4</t>
  </si>
  <si>
    <t>r&amp;b 3</t>
  </si>
  <si>
    <t>462-19</t>
  </si>
  <si>
    <t>r&amp;b 4 comp</t>
  </si>
  <si>
    <t>462-18</t>
  </si>
  <si>
    <t>Sam Houston</t>
  </si>
  <si>
    <t>012 006 4030</t>
  </si>
  <si>
    <t>elections</t>
  </si>
  <si>
    <t>80272-8</t>
  </si>
  <si>
    <t>012-018-4030</t>
  </si>
  <si>
    <t>012-017-4030</t>
  </si>
  <si>
    <t>City of Kirbyville</t>
  </si>
  <si>
    <t>016-035-4030</t>
  </si>
  <si>
    <t>jas airport</t>
  </si>
  <si>
    <t>462-04</t>
  </si>
  <si>
    <t>462-05</t>
  </si>
  <si>
    <t>021-041-4030</t>
  </si>
  <si>
    <t>r&amp;b 1</t>
  </si>
  <si>
    <t>462-12</t>
  </si>
  <si>
    <t>462-13</t>
  </si>
  <si>
    <t>462-16</t>
  </si>
  <si>
    <t>462-20</t>
  </si>
  <si>
    <t>022-042-4030</t>
  </si>
  <si>
    <t>r&amp;b 2</t>
  </si>
  <si>
    <t>462-22</t>
  </si>
  <si>
    <t>462-27</t>
  </si>
  <si>
    <t>462-29</t>
  </si>
  <si>
    <t>462-15</t>
  </si>
  <si>
    <t>ch annex</t>
  </si>
  <si>
    <t>Kville sub</t>
  </si>
  <si>
    <t>Jasper Co WC&amp;ID</t>
  </si>
  <si>
    <t>South Kville Rural</t>
  </si>
  <si>
    <t>Upper Jasper Co</t>
  </si>
  <si>
    <t>021 041 4030</t>
  </si>
  <si>
    <t>r&amp;b 1 comp</t>
  </si>
  <si>
    <t>Deep East Tx Elec</t>
  </si>
  <si>
    <t>JP 5</t>
  </si>
  <si>
    <t>022 042 4030</t>
  </si>
  <si>
    <t>RB pct 2</t>
  </si>
  <si>
    <t>tax office</t>
  </si>
  <si>
    <t>New Acct #</t>
  </si>
  <si>
    <t>017-036-4030</t>
  </si>
  <si>
    <t>024-044-4030</t>
  </si>
  <si>
    <t>023-043-4030</t>
  </si>
  <si>
    <t>2604774 6</t>
  </si>
  <si>
    <t>462-30</t>
  </si>
  <si>
    <t>2724093 6</t>
  </si>
  <si>
    <t>Kville Sub CH</t>
  </si>
  <si>
    <t>Buna Sub CH</t>
  </si>
  <si>
    <t>dps office</t>
  </si>
  <si>
    <t>4.39280.00</t>
  </si>
  <si>
    <t>4.39220.00</t>
  </si>
  <si>
    <t>13.00120.00</t>
  </si>
  <si>
    <t>6.06250.00</t>
  </si>
  <si>
    <t>83.02875.00</t>
  </si>
  <si>
    <t>83.02870.00</t>
  </si>
  <si>
    <t>83.02700.01</t>
  </si>
  <si>
    <t>80.00800.02</t>
  </si>
  <si>
    <t>s radio tower</t>
  </si>
  <si>
    <t>462-31</t>
  </si>
  <si>
    <t>water, sewer, garbage, sec light</t>
  </si>
  <si>
    <r>
      <t>elect, sec light, ebase(meter chg),</t>
    </r>
    <r>
      <rPr>
        <sz val="12"/>
        <rFont val="Bookman Old Style"/>
        <family val="1"/>
      </rPr>
      <t>tax</t>
    </r>
  </si>
  <si>
    <t>water only (NO garbage)</t>
  </si>
  <si>
    <t>water, sewer only</t>
  </si>
  <si>
    <t>elect, ebase(meter chg), water, sewer, garbage, sec light</t>
  </si>
  <si>
    <t xml:space="preserve">elect, ebase(meter chg) </t>
  </si>
  <si>
    <t>elect, ebase(meter chg), sec light</t>
  </si>
  <si>
    <t>what we pay on these bills</t>
  </si>
  <si>
    <t>R&amp;B 4 barn</t>
  </si>
  <si>
    <t>007-3100-01</t>
  </si>
  <si>
    <t>003-2350-01</t>
  </si>
  <si>
    <t>462-33</t>
  </si>
  <si>
    <t>em corp elec</t>
  </si>
  <si>
    <t>13.17500.00</t>
  </si>
  <si>
    <t>Account #</t>
  </si>
  <si>
    <t>Sheriff's Office</t>
  </si>
  <si>
    <t>PCT 1</t>
  </si>
  <si>
    <t>13.00125.00</t>
  </si>
  <si>
    <t>elect,ebase</t>
  </si>
  <si>
    <t>12.00600.01</t>
  </si>
  <si>
    <t>elect, water, sewer</t>
  </si>
  <si>
    <t>012-021-4030</t>
  </si>
  <si>
    <t>Jsp airport</t>
  </si>
  <si>
    <t>007-3110-01</t>
  </si>
  <si>
    <t>83.02850.02</t>
  </si>
  <si>
    <t>January</t>
  </si>
  <si>
    <t>May</t>
  </si>
  <si>
    <t>usage date</t>
  </si>
  <si>
    <t>kw</t>
  </si>
  <si>
    <t>amount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</si>
  <si>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</si>
  <si>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</si>
  <si>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</si>
  <si>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</si>
  <si>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</si>
  <si>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</si>
  <si>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</si>
  <si>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</si>
  <si>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</si>
  <si>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</si>
  <si>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ccf</t>
  </si>
  <si>
    <t>gal</t>
  </si>
  <si>
    <t>Ven #</t>
  </si>
  <si>
    <t>Utility Company</t>
  </si>
  <si>
    <t>Date of Service</t>
  </si>
  <si>
    <t>Location</t>
  </si>
  <si>
    <t>Product</t>
  </si>
  <si>
    <t>Amount Metered</t>
  </si>
  <si>
    <t>Cost</t>
  </si>
  <si>
    <t>CenterPoint Energy</t>
  </si>
  <si>
    <t xml:space="preserve">271 E. Lamar </t>
  </si>
  <si>
    <t>Gas</t>
  </si>
  <si>
    <t>2724093-6</t>
  </si>
  <si>
    <t>101 Burch</t>
  </si>
  <si>
    <t>2604774-6</t>
  </si>
  <si>
    <t>203 E. Lavielle</t>
  </si>
  <si>
    <t>1055 E Milam</t>
  </si>
  <si>
    <t>Electric</t>
  </si>
  <si>
    <t>kwh</t>
  </si>
  <si>
    <t>Water</t>
  </si>
  <si>
    <t>Command Trailer Storage</t>
  </si>
  <si>
    <t>Emergency Corp</t>
  </si>
  <si>
    <t>Jasper Co. Airport</t>
  </si>
  <si>
    <t>PCT 2 Barn</t>
  </si>
  <si>
    <t>Hwy 63 West</t>
  </si>
  <si>
    <t>271 E. Lamar</t>
  </si>
  <si>
    <t>Courthouse</t>
  </si>
  <si>
    <t>203-A W. Lavielle</t>
  </si>
  <si>
    <t>201 E. Lavielle</t>
  </si>
  <si>
    <t>Deep East Texas Elec. Coop</t>
  </si>
  <si>
    <t xml:space="preserve">PCT 2  </t>
  </si>
  <si>
    <t>Jasper Co. WC &amp;ID</t>
  </si>
  <si>
    <t>PCT 4</t>
  </si>
  <si>
    <t>Buna Sub-Courthouse</t>
  </si>
  <si>
    <t>Jasper-Newton Electric Coop</t>
  </si>
  <si>
    <t>PCT 3 Barn</t>
  </si>
  <si>
    <t xml:space="preserve">PCT 3  </t>
  </si>
  <si>
    <t>PCT 4 Compactor</t>
  </si>
  <si>
    <t>Kirbyville Airport</t>
  </si>
  <si>
    <t xml:space="preserve">PCT 4  </t>
  </si>
  <si>
    <t>S. Kirbyville Rural Water Supply Corp</t>
  </si>
  <si>
    <t>Sam Houston Electric</t>
  </si>
  <si>
    <t>PCT 1- 3 corners vote bx</t>
  </si>
  <si>
    <t>Upper Jasper Co. Water Authority</t>
  </si>
  <si>
    <t>PCT 1 Barn</t>
  </si>
  <si>
    <t>PCT 1 Compactor</t>
  </si>
  <si>
    <t>150 N Austin</t>
  </si>
  <si>
    <t>disconnected</t>
  </si>
  <si>
    <t>160 N. Wheeler</t>
  </si>
  <si>
    <t>12.15010.07</t>
  </si>
  <si>
    <t>130 S. Main</t>
  </si>
  <si>
    <t>83.04200.10</t>
  </si>
  <si>
    <t>10228594 7</t>
  </si>
  <si>
    <t>26.17400.04</t>
  </si>
  <si>
    <t>8/9-9/8</t>
  </si>
  <si>
    <t xml:space="preserve">Pct 4 oil tank </t>
  </si>
  <si>
    <t>012-021-4248</t>
  </si>
  <si>
    <t>012-021-4230</t>
  </si>
  <si>
    <t>Evadale WCID #1</t>
  </si>
  <si>
    <t>Evadale Sub CH</t>
  </si>
  <si>
    <t>Evadale Sub-Courthouse</t>
  </si>
  <si>
    <t>462-35</t>
  </si>
  <si>
    <t>Agg Pad Gate</t>
  </si>
  <si>
    <t>jas airport runway lights</t>
  </si>
  <si>
    <t>462-34</t>
  </si>
  <si>
    <t>10544557 1</t>
  </si>
  <si>
    <t>462-36</t>
  </si>
  <si>
    <t xml:space="preserve">Gate East </t>
  </si>
  <si>
    <t>10544557-1</t>
  </si>
  <si>
    <t>Records Repository</t>
  </si>
  <si>
    <t xml:space="preserve">so/Evadale </t>
  </si>
  <si>
    <t>annex</t>
  </si>
  <si>
    <t>Auditor</t>
  </si>
  <si>
    <t>Records Rep. 103 N. Main</t>
  </si>
  <si>
    <t>Kirbyville tower</t>
  </si>
  <si>
    <t>007-2940-02</t>
  </si>
  <si>
    <t>012 016 4030</t>
  </si>
  <si>
    <t>012-016-4030</t>
  </si>
  <si>
    <t>January 2019 Payments</t>
  </si>
  <si>
    <t>462-38</t>
  </si>
  <si>
    <t>Pct 3 Asphalt Storage Tank</t>
  </si>
  <si>
    <t>Sheriff's Dept 1055 E. Milam St</t>
  </si>
  <si>
    <t>Sheriff's Dept Comm. Buildings</t>
  </si>
  <si>
    <t>13.17600.01</t>
  </si>
  <si>
    <t>Sheriff's Comm Center</t>
  </si>
  <si>
    <t>6402355483-1</t>
  </si>
  <si>
    <t>923 Lela St</t>
  </si>
  <si>
    <t>012 019 4030</t>
  </si>
  <si>
    <t>6.02410.00</t>
  </si>
  <si>
    <t>2030 W. Houston</t>
  </si>
  <si>
    <t>JP 1/ Const 1</t>
  </si>
  <si>
    <t>electric, water and electric base</t>
  </si>
  <si>
    <t>462-41</t>
  </si>
  <si>
    <t>462-40</t>
  </si>
  <si>
    <t>Agg Pad Camera</t>
  </si>
  <si>
    <t>T.Hanger Gate/Camera</t>
  </si>
  <si>
    <t>012-019-40300</t>
  </si>
  <si>
    <t>South Jasper County W.S.C</t>
  </si>
  <si>
    <t>Pct 4 Dumpt</t>
  </si>
  <si>
    <t>South Jasper County W.S.C.</t>
  </si>
  <si>
    <t>Pct4 Dump</t>
  </si>
  <si>
    <t>jail storage</t>
  </si>
  <si>
    <t xml:space="preserve"> </t>
  </si>
  <si>
    <t>462-42</t>
  </si>
  <si>
    <t>Rayburn Country Municipal utility</t>
  </si>
  <si>
    <t xml:space="preserve">JP 5 </t>
  </si>
  <si>
    <t>MISC 2024 Payments</t>
  </si>
  <si>
    <t>JNEC 2024 Payments</t>
  </si>
  <si>
    <t>City of Jasper 2024</t>
  </si>
  <si>
    <t>12/4/23-1/4/24</t>
  </si>
  <si>
    <t>12/4/23-1/3/24</t>
  </si>
  <si>
    <t>12/4/23-1/03/24</t>
  </si>
  <si>
    <t>12/3/23-1/3/24</t>
  </si>
  <si>
    <t>12/11/23-1/10/24</t>
  </si>
  <si>
    <t>12/17/23-1/17/24</t>
  </si>
  <si>
    <t>12/17/23-1/17/23</t>
  </si>
  <si>
    <t>12/12/23-1/18/24</t>
  </si>
  <si>
    <t>12/19/23-1/22/24</t>
  </si>
  <si>
    <t>Multi</t>
  </si>
  <si>
    <t>12/20/23-1/22/24</t>
  </si>
  <si>
    <t>12/13/23-1/16/24</t>
  </si>
  <si>
    <t>12/15/23-1/18/24</t>
  </si>
  <si>
    <t>12/26/23-1/23/24</t>
  </si>
  <si>
    <t>12/15/23-1/22/24</t>
  </si>
  <si>
    <t>12/20/23-1/18/24</t>
  </si>
  <si>
    <t>12/19/23-1/20/24</t>
  </si>
  <si>
    <t>12/22/23-1/22/24</t>
  </si>
  <si>
    <t>December 2024 Payments</t>
  </si>
  <si>
    <t>November 2024 Payments</t>
  </si>
  <si>
    <t>October 2024 Payments</t>
  </si>
  <si>
    <t>September 2024 Payments</t>
  </si>
  <si>
    <t>August 2024 Payments</t>
  </si>
  <si>
    <t>July 2024 Payments</t>
  </si>
  <si>
    <t>January 2024 Payments</t>
  </si>
  <si>
    <t>MAY 2024 Payments</t>
  </si>
  <si>
    <t>APRIL 2024 Payments</t>
  </si>
  <si>
    <t>MARCH 2024 Payments</t>
  </si>
  <si>
    <t>FEB 2024 Payments</t>
  </si>
  <si>
    <t>1/3/24-2/3/24</t>
  </si>
  <si>
    <t>1/13/24-2/13/24</t>
  </si>
  <si>
    <t>1/10/24-2/11/24</t>
  </si>
  <si>
    <t>1/4/24-2/7/24</t>
  </si>
  <si>
    <t>1/17/24-2/16/24</t>
  </si>
  <si>
    <t>1/22/24-2/20/24</t>
  </si>
  <si>
    <t>1/18/24-2/20/24</t>
  </si>
  <si>
    <t>1/23/2-2/26/24</t>
  </si>
  <si>
    <t>1/22/24-2/21/24</t>
  </si>
  <si>
    <t>1/22/2-2/21/24</t>
  </si>
  <si>
    <t>1/18/2-2/14/24</t>
  </si>
  <si>
    <t>1/18/24-2/12/24</t>
  </si>
  <si>
    <t>1/22/24-2/22/24</t>
  </si>
  <si>
    <t>1/16/24-2/12/24</t>
  </si>
  <si>
    <t>1/17/24-2/15/24</t>
  </si>
  <si>
    <t>1/20/24-2/20/24</t>
  </si>
  <si>
    <t>2/7/24-3/7/24</t>
  </si>
  <si>
    <t>2/3/24-3/5/24</t>
  </si>
  <si>
    <t>2/13/24-3/13/24</t>
  </si>
  <si>
    <t>2/11/24-3/13/24</t>
  </si>
  <si>
    <t>3/4/24-3/25/24</t>
  </si>
  <si>
    <t>2/20/24-3/20/24</t>
  </si>
  <si>
    <t>2/16/24-3/18/24</t>
  </si>
  <si>
    <t>2/15/24-3/18/24</t>
  </si>
  <si>
    <t>2/16/2024-3/18/24</t>
  </si>
  <si>
    <t>2/22/24-3/20/24</t>
  </si>
  <si>
    <t>2/21/24-3/19/24</t>
  </si>
  <si>
    <t>2/12/24-3/12/24</t>
  </si>
  <si>
    <t>2/12/24-3/11/24</t>
  </si>
  <si>
    <t>2/14/24-3/12/24</t>
  </si>
  <si>
    <t>2/21/24-3/20/24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</si>
</sst>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  <numFmt numFmtId="167" formatCode="00000"/>
    <numFmt numFmtId="168" formatCode="0\1\20\1\700\40\300"/>
    <numFmt numFmtId="169" formatCode="0\1\2\ 0\1\7\ 00\ \40\300"/>
    <numFmt numFmtId="170" formatCode="[$-409]dddd\,\ mmmm\ d\,\ yyyy"/>
  </numFmts>
  <fonts count="46">
    <font>
      <sz val="12"/>
      <name val="Bookman Old Style"/>
      <family val="0"/>
    </font>
    <font>
      <i/>
      <sz val="12"/>
      <name val="Bookman Old Style"/>
      <family val="1"/>
    </font>
    <font>
      <sz val="8"/>
      <name val="Bookman Old Style"/>
      <family val="1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Bookman Old Style"/>
      <family val="1"/>
    </font>
    <font>
      <sz val="11"/>
      <name val="Bookman Old Style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hidden="1"/>
    </xf>
    <xf numFmtId="0" fontId="7" fillId="0" borderId="10" xfId="0" applyFont="1" applyBorder="1" applyAlignment="1">
      <alignment horizontal="center"/>
    </xf>
    <xf numFmtId="44" fontId="7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hidden="1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applyProtection="1">
      <alignment horizontal="right"/>
      <protection locked="0"/>
    </xf>
    <xf numFmtId="3" fontId="0" fillId="0" borderId="21" xfId="0" applyNumberFormat="1" applyBorder="1" applyAlignment="1">
      <alignment horizontal="center"/>
    </xf>
    <xf numFmtId="44" fontId="6" fillId="0" borderId="21" xfId="44" applyFont="1" applyBorder="1" applyAlignment="1" applyProtection="1">
      <alignment horizontal="center"/>
      <protection locked="0"/>
    </xf>
    <xf numFmtId="44" fontId="6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5" xfId="0" applyNumberFormat="1" applyFont="1" applyBorder="1" applyAlignment="1" applyProtection="1">
      <alignment horizontal="right"/>
      <protection locked="0"/>
    </xf>
    <xf numFmtId="3" fontId="0" fillId="0" borderId="21" xfId="0" applyNumberFormat="1" applyFont="1" applyBorder="1" applyAlignment="1">
      <alignment horizontal="center"/>
    </xf>
    <xf numFmtId="44" fontId="0" fillId="0" borderId="21" xfId="44" applyFont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12" xfId="0" applyBorder="1" applyAlignment="1" applyProtection="1">
      <alignment horizontal="left"/>
      <protection hidden="1"/>
    </xf>
    <xf numFmtId="0" fontId="0" fillId="0" borderId="10" xfId="0" applyFont="1" applyBorder="1" applyAlignment="1">
      <alignment/>
    </xf>
    <xf numFmtId="0" fontId="3" fillId="0" borderId="21" xfId="0" applyFont="1" applyBorder="1" applyAlignment="1">
      <alignment horizontal="center"/>
    </xf>
    <xf numFmtId="44" fontId="26" fillId="0" borderId="21" xfId="44" applyFont="1" applyBorder="1" applyAlignment="1" applyProtection="1">
      <alignment horizontal="center"/>
      <protection locked="0"/>
    </xf>
    <xf numFmtId="43" fontId="0" fillId="0" borderId="17" xfId="42" applyFont="1" applyBorder="1" applyAlignment="1">
      <alignment horizontal="center"/>
    </xf>
    <xf numFmtId="43" fontId="0" fillId="0" borderId="18" xfId="42" applyFont="1" applyBorder="1" applyAlignment="1">
      <alignment/>
    </xf>
    <xf numFmtId="43" fontId="0" fillId="0" borderId="0" xfId="42" applyFont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43" fontId="0" fillId="0" borderId="25" xfId="42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26" xfId="0" applyFont="1" applyBorder="1" applyAlignment="1">
      <alignment wrapText="1"/>
    </xf>
    <xf numFmtId="43" fontId="0" fillId="0" borderId="18" xfId="42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27" xfId="0" applyFont="1" applyBorder="1" applyAlignment="1">
      <alignment wrapText="1"/>
    </xf>
    <xf numFmtId="14" fontId="0" fillId="0" borderId="26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43" fontId="0" fillId="0" borderId="18" xfId="42" applyFont="1" applyBorder="1" applyAlignment="1">
      <alignment/>
    </xf>
    <xf numFmtId="2" fontId="0" fillId="0" borderId="18" xfId="0" applyNumberFormat="1" applyBorder="1" applyAlignment="1">
      <alignment/>
    </xf>
    <xf numFmtId="0" fontId="0" fillId="0" borderId="12" xfId="0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0" xfId="0" applyBorder="1" applyAlignment="1" applyProtection="1">
      <alignment horizontal="right"/>
      <protection hidden="1"/>
    </xf>
    <xf numFmtId="0" fontId="0" fillId="0" borderId="26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43" fontId="0" fillId="0" borderId="15" xfId="0" applyNumberFormat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hidden="1"/>
    </xf>
    <xf numFmtId="0" fontId="0" fillId="33" borderId="10" xfId="0" applyFill="1" applyBorder="1" applyAlignment="1">
      <alignment/>
    </xf>
    <xf numFmtId="43" fontId="0" fillId="33" borderId="18" xfId="42" applyFont="1" applyFill="1" applyBorder="1" applyAlignment="1">
      <alignment/>
    </xf>
    <xf numFmtId="3" fontId="0" fillId="0" borderId="10" xfId="0" applyNumberFormat="1" applyBorder="1" applyAlignment="1" applyProtection="1">
      <alignment horizontal="right"/>
      <protection locked="0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right"/>
      <protection locked="0"/>
    </xf>
    <xf numFmtId="44" fontId="26" fillId="0" borderId="10" xfId="44" applyFont="1" applyBorder="1" applyAlignment="1" applyProtection="1">
      <alignment horizontal="center"/>
      <protection locked="0"/>
    </xf>
    <xf numFmtId="16" fontId="0" fillId="0" borderId="26" xfId="0" applyNumberFormat="1" applyFont="1" applyBorder="1" applyAlignment="1">
      <alignment wrapText="1"/>
    </xf>
    <xf numFmtId="16" fontId="0" fillId="0" borderId="10" xfId="0" applyNumberFormat="1" applyBorder="1" applyAlignment="1">
      <alignment wrapText="1"/>
    </xf>
    <xf numFmtId="167" fontId="3" fillId="0" borderId="10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0" fontId="0" fillId="0" borderId="27" xfId="0" applyFont="1" applyBorder="1" applyAlignment="1">
      <alignment vertical="center" wrapText="1"/>
    </xf>
    <xf numFmtId="169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16" fontId="0" fillId="0" borderId="26" xfId="0" applyNumberFormat="1" applyBorder="1" applyAlignment="1">
      <alignment wrapText="1"/>
    </xf>
    <xf numFmtId="14" fontId="0" fillId="0" borderId="26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horizontal="center"/>
    </xf>
    <xf numFmtId="167" fontId="3" fillId="34" borderId="10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3" fillId="5" borderId="10" xfId="0" applyFont="1" applyFill="1" applyBorder="1" applyAlignment="1">
      <alignment horizontal="center"/>
    </xf>
    <xf numFmtId="167" fontId="3" fillId="5" borderId="10" xfId="0" applyNumberFormat="1" applyFont="1" applyFill="1" applyBorder="1" applyAlignment="1">
      <alignment horizontal="center"/>
    </xf>
    <xf numFmtId="0" fontId="0" fillId="5" borderId="26" xfId="0" applyFont="1" applyFill="1" applyBorder="1" applyAlignment="1">
      <alignment wrapText="1"/>
    </xf>
    <xf numFmtId="0" fontId="0" fillId="5" borderId="10" xfId="0" applyFill="1" applyBorder="1" applyAlignment="1">
      <alignment/>
    </xf>
    <xf numFmtId="43" fontId="0" fillId="5" borderId="18" xfId="42" applyFont="1" applyFill="1" applyBorder="1" applyAlignment="1">
      <alignment/>
    </xf>
    <xf numFmtId="0" fontId="0" fillId="5" borderId="0" xfId="0" applyFill="1" applyAlignment="1">
      <alignment/>
    </xf>
    <xf numFmtId="0" fontId="3" fillId="5" borderId="21" xfId="0" applyFont="1" applyFill="1" applyBorder="1" applyAlignment="1">
      <alignment horizontal="center"/>
    </xf>
    <xf numFmtId="0" fontId="0" fillId="5" borderId="18" xfId="0" applyFill="1" applyBorder="1" applyAlignment="1">
      <alignment/>
    </xf>
    <xf numFmtId="0" fontId="0" fillId="5" borderId="26" xfId="0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5" fillId="16" borderId="11" xfId="0" applyFont="1" applyFill="1" applyBorder="1" applyAlignment="1">
      <alignment horizontal="center"/>
    </xf>
    <xf numFmtId="167" fontId="3" fillId="7" borderId="10" xfId="0" applyNumberFormat="1" applyFont="1" applyFill="1" applyBorder="1" applyAlignment="1">
      <alignment horizontal="center"/>
    </xf>
    <xf numFmtId="167" fontId="3" fillId="7" borderId="23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49" fontId="3" fillId="6" borderId="10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5" fillId="19" borderId="11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167" fontId="3" fillId="4" borderId="12" xfId="0" applyNumberFormat="1" applyFont="1" applyFill="1" applyBorder="1" applyAlignment="1">
      <alignment horizontal="center"/>
    </xf>
    <xf numFmtId="167" fontId="3" fillId="4" borderId="10" xfId="0" applyNumberFormat="1" applyFont="1" applyFill="1" applyBorder="1" applyAlignment="1">
      <alignment horizontal="center"/>
    </xf>
    <xf numFmtId="167" fontId="3" fillId="4" borderId="23" xfId="0" applyNumberFormat="1" applyFont="1" applyFill="1" applyBorder="1" applyAlignment="1">
      <alignment horizontal="center"/>
    </xf>
    <xf numFmtId="0" fontId="0" fillId="6" borderId="15" xfId="0" applyFill="1" applyBorder="1" applyAlignment="1">
      <alignment wrapText="1"/>
    </xf>
    <xf numFmtId="0" fontId="3" fillId="6" borderId="15" xfId="0" applyFont="1" applyFill="1" applyBorder="1" applyAlignment="1">
      <alignment wrapText="1"/>
    </xf>
    <xf numFmtId="0" fontId="0" fillId="6" borderId="24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5" fillId="18" borderId="15" xfId="0" applyFont="1" applyFill="1" applyBorder="1" applyAlignment="1">
      <alignment horizontal="left" wrapText="1"/>
    </xf>
    <xf numFmtId="0" fontId="1" fillId="19" borderId="11" xfId="0" applyFont="1" applyFill="1" applyBorder="1" applyAlignment="1">
      <alignment horizontal="center"/>
    </xf>
    <xf numFmtId="0" fontId="5" fillId="18" borderId="11" xfId="0" applyFont="1" applyFill="1" applyBorder="1" applyAlignment="1">
      <alignment horizontal="center"/>
    </xf>
    <xf numFmtId="0" fontId="0" fillId="0" borderId="31" xfId="0" applyFont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35" borderId="28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167" fontId="3" fillId="35" borderId="23" xfId="0" applyNumberFormat="1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0" fillId="35" borderId="15" xfId="0" applyFill="1" applyBorder="1" applyAlignment="1">
      <alignment wrapText="1"/>
    </xf>
    <xf numFmtId="0" fontId="0" fillId="35" borderId="28" xfId="0" applyFont="1" applyFill="1" applyBorder="1" applyAlignment="1">
      <alignment wrapText="1"/>
    </xf>
    <xf numFmtId="0" fontId="0" fillId="35" borderId="23" xfId="0" applyFill="1" applyBorder="1" applyAlignment="1">
      <alignment/>
    </xf>
    <xf numFmtId="43" fontId="0" fillId="35" borderId="24" xfId="42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43" fontId="0" fillId="35" borderId="10" xfId="42" applyFont="1" applyFill="1" applyBorder="1" applyAlignment="1">
      <alignment/>
    </xf>
    <xf numFmtId="0" fontId="0" fillId="35" borderId="28" xfId="0" applyFill="1" applyBorder="1" applyAlignment="1">
      <alignment wrapText="1"/>
    </xf>
    <xf numFmtId="0" fontId="0" fillId="35" borderId="24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/>
    </xf>
    <xf numFmtId="167" fontId="3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wrapText="1"/>
    </xf>
    <xf numFmtId="16" fontId="0" fillId="35" borderId="10" xfId="0" applyNumberFormat="1" applyFill="1" applyBorder="1" applyAlignment="1">
      <alignment wrapText="1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 wrapText="1"/>
    </xf>
    <xf numFmtId="0" fontId="0" fillId="35" borderId="0" xfId="0" applyFill="1" applyAlignment="1">
      <alignment/>
    </xf>
    <xf numFmtId="14" fontId="0" fillId="33" borderId="26" xfId="0" applyNumberFormat="1" applyFont="1" applyFill="1" applyBorder="1" applyAlignment="1">
      <alignment wrapText="1"/>
    </xf>
    <xf numFmtId="0" fontId="0" fillId="0" borderId="32" xfId="0" applyBorder="1" applyAlignment="1">
      <alignment/>
    </xf>
    <xf numFmtId="0" fontId="9" fillId="0" borderId="10" xfId="0" applyFont="1" applyBorder="1" applyAlignment="1">
      <alignment/>
    </xf>
    <xf numFmtId="43" fontId="0" fillId="35" borderId="10" xfId="42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10" xfId="0" applyFont="1" applyBorder="1" applyAlignment="1">
      <alignment horizontal="left"/>
    </xf>
    <xf numFmtId="0" fontId="0" fillId="5" borderId="26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43" fontId="0" fillId="0" borderId="29" xfId="42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67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43" fontId="0" fillId="0" borderId="10" xfId="42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6" fontId="0" fillId="0" borderId="10" xfId="0" applyNumberFormat="1" applyFill="1" applyBorder="1" applyAlignment="1">
      <alignment wrapText="1"/>
    </xf>
    <xf numFmtId="43" fontId="0" fillId="0" borderId="15" xfId="42" applyFont="1" applyBorder="1" applyAlignment="1">
      <alignment/>
    </xf>
    <xf numFmtId="43" fontId="0" fillId="0" borderId="15" xfId="42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167" fontId="3" fillId="5" borderId="12" xfId="0" applyNumberFormat="1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wrapText="1"/>
    </xf>
    <xf numFmtId="14" fontId="0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3" fillId="7" borderId="10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wrapText="1"/>
    </xf>
    <xf numFmtId="0" fontId="0" fillId="0" borderId="10" xfId="0" applyBorder="1" applyAlignment="1">
      <alignment/>
    </xf>
    <xf numFmtId="14" fontId="0" fillId="0" borderId="0" xfId="0" applyNumberFormat="1" applyFont="1" applyAlignment="1">
      <alignment horizontal="center" wrapText="1"/>
    </xf>
    <xf numFmtId="14" fontId="0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43" fontId="0" fillId="0" borderId="18" xfId="42" applyFont="1" applyBorder="1" applyAlignment="1">
      <alignment/>
    </xf>
    <xf numFmtId="0" fontId="0" fillId="0" borderId="10" xfId="0" applyFont="1" applyBorder="1" applyAlignment="1">
      <alignment horizontal="center" wrapText="1"/>
    </xf>
    <xf numFmtId="14" fontId="0" fillId="0" borderId="27" xfId="0" applyNumberFormat="1" applyFont="1" applyBorder="1" applyAlignment="1">
      <alignment wrapText="1"/>
    </xf>
    <xf numFmtId="14" fontId="0" fillId="0" borderId="0" xfId="0" applyNumberFormat="1" applyAlignment="1">
      <alignment wrapText="1"/>
    </xf>
    <xf numFmtId="0" fontId="0" fillId="0" borderId="26" xfId="0" applyFont="1" applyFill="1" applyBorder="1" applyAlignment="1">
      <alignment wrapText="1"/>
    </xf>
    <xf numFmtId="43" fontId="0" fillId="0" borderId="18" xfId="42" applyFont="1" applyFill="1" applyBorder="1" applyAlignment="1">
      <alignment/>
    </xf>
    <xf numFmtId="14" fontId="0" fillId="0" borderId="26" xfId="0" applyNumberFormat="1" applyBorder="1" applyAlignment="1">
      <alignment horizontal="center" wrapText="1"/>
    </xf>
    <xf numFmtId="2" fontId="0" fillId="0" borderId="33" xfId="0" applyNumberFormat="1" applyFill="1" applyBorder="1" applyAlignment="1">
      <alignment/>
    </xf>
    <xf numFmtId="0" fontId="0" fillId="0" borderId="0" xfId="0" applyAlignment="1">
      <alignment horizontal="center" wrapText="1"/>
    </xf>
    <xf numFmtId="14" fontId="0" fillId="0" borderId="26" xfId="0" applyNumberFormat="1" applyFont="1" applyBorder="1" applyAlignment="1">
      <alignment horizontal="center" wrapText="1"/>
    </xf>
    <xf numFmtId="16" fontId="0" fillId="0" borderId="26" xfId="0" applyNumberFormat="1" applyBorder="1" applyAlignment="1">
      <alignment horizontal="center" wrapText="1"/>
    </xf>
    <xf numFmtId="14" fontId="0" fillId="0" borderId="26" xfId="0" applyNumberFormat="1" applyBorder="1" applyAlignment="1">
      <alignment horizontal="left" wrapText="1"/>
    </xf>
    <xf numFmtId="16" fontId="0" fillId="0" borderId="26" xfId="0" applyNumberFormat="1" applyFont="1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36" xfId="0" applyFont="1" applyBorder="1" applyAlignment="1">
      <alignment horizontal="center"/>
    </xf>
    <xf numFmtId="3" fontId="7" fillId="0" borderId="15" xfId="0" applyNumberFormat="1" applyFont="1" applyBorder="1" applyAlignment="1" applyProtection="1">
      <alignment horizontal="center" wrapText="1"/>
      <protection locked="0"/>
    </xf>
    <xf numFmtId="3" fontId="7" fillId="0" borderId="21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4"/>
  <sheetViews>
    <sheetView tabSelected="1" view="pageBreakPreview" zoomScaleSheetLayoutView="100" zoomScalePageLayoutView="0" workbookViewId="0" topLeftCell="A1">
      <pane xSplit="5" ySplit="3" topLeftCell="F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L20" sqref="L20"/>
    </sheetView>
  </sheetViews>
  <sheetFormatPr defaultColWidth="8.796875" defaultRowHeight="15.75"/>
  <cols>
    <col min="1" max="1" width="14.5" style="5" customWidth="1"/>
    <col min="2" max="2" width="13" style="5" bestFit="1" customWidth="1"/>
    <col min="3" max="3" width="5.69921875" style="5" bestFit="1" customWidth="1"/>
    <col min="4" max="4" width="9.796875" style="5" bestFit="1" customWidth="1"/>
    <col min="5" max="5" width="14.8984375" style="0" customWidth="1"/>
    <col min="6" max="6" width="10.8984375" style="0" customWidth="1"/>
    <col min="7" max="7" width="6.8984375" style="0" customWidth="1"/>
    <col min="8" max="8" width="10.8984375" style="54" customWidth="1"/>
    <col min="9" max="9" width="11.5" style="0" customWidth="1"/>
    <col min="10" max="10" width="6.8984375" style="0" customWidth="1"/>
    <col min="11" max="11" width="8.8984375" style="54" customWidth="1"/>
    <col min="12" max="12" width="10.5" style="0" customWidth="1"/>
    <col min="13" max="13" width="6.8984375" style="0" customWidth="1"/>
    <col min="14" max="14" width="8.8984375" style="54" customWidth="1"/>
    <col min="15" max="15" width="9.3984375" style="0" customWidth="1"/>
    <col min="16" max="16" width="6.8984375" style="0" customWidth="1"/>
    <col min="17" max="17" width="8.8984375" style="54" customWidth="1"/>
    <col min="18" max="18" width="9.3984375" style="0" customWidth="1"/>
    <col min="19" max="19" width="6.8984375" style="0" customWidth="1"/>
    <col min="20" max="20" width="8.8984375" style="54" customWidth="1"/>
    <col min="21" max="21" width="9.8984375" style="0" customWidth="1"/>
    <col min="22" max="22" width="6.8984375" style="0" customWidth="1"/>
    <col min="23" max="23" width="10.8984375" style="54" customWidth="1"/>
    <col min="24" max="24" width="9.8984375" style="0" customWidth="1"/>
    <col min="25" max="25" width="6.8984375" style="0" customWidth="1"/>
    <col min="26" max="26" width="9.796875" style="54" customWidth="1"/>
    <col min="27" max="27" width="12.3984375" style="0" customWidth="1"/>
    <col min="28" max="28" width="9" style="0" customWidth="1"/>
    <col min="29" max="29" width="11.296875" style="0" customWidth="1"/>
    <col min="30" max="30" width="9.3984375" style="0" customWidth="1"/>
    <col min="31" max="31" width="8.09765625" style="0" customWidth="1"/>
    <col min="32" max="32" width="8.5" style="0" customWidth="1"/>
    <col min="33" max="33" width="10.09765625" style="0" customWidth="1"/>
    <col min="34" max="34" width="10.8984375" style="0" bestFit="1" customWidth="1"/>
    <col min="35" max="35" width="10" style="0" customWidth="1"/>
    <col min="36" max="36" width="12.19921875" style="0" customWidth="1"/>
    <col min="37" max="37" width="7.09765625" style="0" customWidth="1"/>
    <col min="38" max="38" width="7.8984375" style="0" customWidth="1"/>
    <col min="39" max="39" width="11.09765625" style="0" customWidth="1"/>
    <col min="40" max="40" width="7" style="0" customWidth="1"/>
    <col min="41" max="41" width="8.69921875" style="0" customWidth="1"/>
  </cols>
  <sheetData>
    <row r="1" spans="2:41" ht="16.5" thickBot="1">
      <c r="B1" s="6" t="s">
        <v>229</v>
      </c>
      <c r="C1" s="6"/>
      <c r="F1" s="217">
        <v>2018</v>
      </c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</row>
    <row r="2" spans="1:41" ht="16.5" thickBot="1">
      <c r="A2" s="19"/>
      <c r="B2" s="20"/>
      <c r="C2" s="20"/>
      <c r="D2" s="21"/>
      <c r="E2" s="22"/>
      <c r="F2" s="214" t="s">
        <v>106</v>
      </c>
      <c r="G2" s="215"/>
      <c r="H2" s="216"/>
      <c r="I2" s="214" t="s">
        <v>111</v>
      </c>
      <c r="J2" s="215"/>
      <c r="K2" s="216"/>
      <c r="L2" s="214" t="s">
        <v>112</v>
      </c>
      <c r="M2" s="215"/>
      <c r="N2" s="216"/>
      <c r="O2" s="214" t="s">
        <v>113</v>
      </c>
      <c r="P2" s="215"/>
      <c r="Q2" s="216"/>
      <c r="R2" s="214" t="s">
        <v>107</v>
      </c>
      <c r="S2" s="215"/>
      <c r="T2" s="216"/>
      <c r="U2" s="214" t="s">
        <v>114</v>
      </c>
      <c r="V2" s="215"/>
      <c r="W2" s="216"/>
      <c r="X2" s="214" t="s">
        <v>115</v>
      </c>
      <c r="Y2" s="215"/>
      <c r="Z2" s="216"/>
      <c r="AA2" s="214" t="s">
        <v>116</v>
      </c>
      <c r="AB2" s="215"/>
      <c r="AC2" s="216"/>
      <c r="AD2" s="214" t="s">
        <v>117</v>
      </c>
      <c r="AE2" s="215"/>
      <c r="AF2" s="216"/>
      <c r="AG2" s="214" t="s">
        <v>118</v>
      </c>
      <c r="AH2" s="215"/>
      <c r="AI2" s="216"/>
      <c r="AJ2" s="214" t="s">
        <v>119</v>
      </c>
      <c r="AK2" s="215"/>
      <c r="AL2" s="216"/>
      <c r="AM2" s="214" t="s">
        <v>120</v>
      </c>
      <c r="AN2" s="215"/>
      <c r="AO2" s="216"/>
    </row>
    <row r="3" spans="1:41" ht="31.5" thickBot="1">
      <c r="A3" s="125" t="s">
        <v>0</v>
      </c>
      <c r="B3" s="8" t="s">
        <v>1</v>
      </c>
      <c r="C3" s="114" t="s">
        <v>123</v>
      </c>
      <c r="D3" s="12" t="s">
        <v>61</v>
      </c>
      <c r="E3" s="136" t="s">
        <v>88</v>
      </c>
      <c r="F3" s="16" t="s">
        <v>108</v>
      </c>
      <c r="G3" s="1" t="s">
        <v>109</v>
      </c>
      <c r="H3" s="52" t="s">
        <v>110</v>
      </c>
      <c r="I3" s="16" t="s">
        <v>108</v>
      </c>
      <c r="J3" s="1" t="s">
        <v>109</v>
      </c>
      <c r="K3" s="52" t="s">
        <v>110</v>
      </c>
      <c r="L3" s="16" t="s">
        <v>108</v>
      </c>
      <c r="M3" s="1" t="s">
        <v>109</v>
      </c>
      <c r="N3" s="52" t="s">
        <v>110</v>
      </c>
      <c r="O3" s="16" t="s">
        <v>108</v>
      </c>
      <c r="P3" s="1" t="s">
        <v>109</v>
      </c>
      <c r="Q3" s="52" t="s">
        <v>110</v>
      </c>
      <c r="R3" s="16" t="s">
        <v>108</v>
      </c>
      <c r="S3" s="1" t="s">
        <v>109</v>
      </c>
      <c r="T3" s="52" t="s">
        <v>110</v>
      </c>
      <c r="U3" s="16" t="s">
        <v>108</v>
      </c>
      <c r="V3" s="1" t="s">
        <v>109</v>
      </c>
      <c r="W3" s="52" t="s">
        <v>110</v>
      </c>
      <c r="X3" s="16" t="s">
        <v>108</v>
      </c>
      <c r="Y3" s="1" t="s">
        <v>109</v>
      </c>
      <c r="Z3" s="52" t="s">
        <v>110</v>
      </c>
      <c r="AA3" s="16" t="s">
        <v>108</v>
      </c>
      <c r="AB3" s="1" t="s">
        <v>109</v>
      </c>
      <c r="AC3" s="17" t="s">
        <v>110</v>
      </c>
      <c r="AD3" s="16" t="s">
        <v>108</v>
      </c>
      <c r="AE3" s="1" t="s">
        <v>109</v>
      </c>
      <c r="AF3" s="17" t="s">
        <v>110</v>
      </c>
      <c r="AG3" s="16" t="s">
        <v>108</v>
      </c>
      <c r="AH3" s="1" t="s">
        <v>109</v>
      </c>
      <c r="AI3" s="17" t="s">
        <v>110</v>
      </c>
      <c r="AJ3" s="16" t="s">
        <v>108</v>
      </c>
      <c r="AK3" s="1" t="s">
        <v>109</v>
      </c>
      <c r="AL3" s="17" t="s">
        <v>110</v>
      </c>
      <c r="AM3" s="16" t="s">
        <v>108</v>
      </c>
      <c r="AN3" s="1" t="s">
        <v>109</v>
      </c>
      <c r="AO3" s="17" t="s">
        <v>110</v>
      </c>
    </row>
    <row r="4" spans="1:41" ht="49.5" customHeight="1">
      <c r="A4" s="126" t="s">
        <v>62</v>
      </c>
      <c r="B4" s="9" t="s">
        <v>103</v>
      </c>
      <c r="C4" s="129">
        <v>408</v>
      </c>
      <c r="D4" s="13" t="s">
        <v>72</v>
      </c>
      <c r="E4" s="132" t="s">
        <v>84</v>
      </c>
      <c r="F4" s="62" t="s">
        <v>242</v>
      </c>
      <c r="G4" s="15">
        <v>890</v>
      </c>
      <c r="H4" s="53">
        <v>111.08</v>
      </c>
      <c r="I4" s="62" t="s">
        <v>269</v>
      </c>
      <c r="J4" s="15">
        <v>650</v>
      </c>
      <c r="K4" s="53">
        <v>111.08</v>
      </c>
      <c r="L4" s="62" t="s">
        <v>288</v>
      </c>
      <c r="M4" s="15">
        <v>630</v>
      </c>
      <c r="N4" s="53">
        <v>111.08</v>
      </c>
      <c r="O4" s="62"/>
      <c r="P4" s="15"/>
      <c r="Q4" s="53"/>
      <c r="R4" s="88"/>
      <c r="S4" s="15"/>
      <c r="T4" s="53"/>
      <c r="U4" s="62"/>
      <c r="V4" s="15"/>
      <c r="W4" s="53"/>
      <c r="X4" s="62"/>
      <c r="Y4" s="15"/>
      <c r="Z4" s="53"/>
      <c r="AA4" s="62"/>
      <c r="AB4" s="15"/>
      <c r="AC4" s="18"/>
      <c r="AD4" s="95"/>
      <c r="AE4" s="15"/>
      <c r="AF4" s="18"/>
      <c r="AG4" s="62"/>
      <c r="AH4" s="15"/>
      <c r="AI4" s="18"/>
      <c r="AJ4" s="196"/>
      <c r="AK4" s="192"/>
      <c r="AL4" s="192"/>
      <c r="AM4" s="95"/>
      <c r="AN4" s="15"/>
      <c r="AO4" s="18"/>
    </row>
    <row r="5" spans="1:41" ht="49.5" customHeight="1">
      <c r="A5" s="127" t="s">
        <v>43</v>
      </c>
      <c r="B5" s="10" t="s">
        <v>3</v>
      </c>
      <c r="C5" s="129">
        <v>408</v>
      </c>
      <c r="D5" s="14" t="s">
        <v>71</v>
      </c>
      <c r="E5" s="132" t="s">
        <v>83</v>
      </c>
      <c r="F5" s="62" t="s">
        <v>237</v>
      </c>
      <c r="G5" s="15">
        <v>12600</v>
      </c>
      <c r="H5" s="53">
        <v>85.35</v>
      </c>
      <c r="I5" s="62" t="s">
        <v>270</v>
      </c>
      <c r="J5" s="15">
        <v>7240</v>
      </c>
      <c r="K5" s="53">
        <v>66.48</v>
      </c>
      <c r="L5" s="62" t="s">
        <v>286</v>
      </c>
      <c r="M5" s="15">
        <v>10840</v>
      </c>
      <c r="N5" s="53">
        <v>79.16</v>
      </c>
      <c r="O5" s="62"/>
      <c r="P5" s="15"/>
      <c r="Q5" s="53"/>
      <c r="R5" s="88"/>
      <c r="S5" s="15"/>
      <c r="T5" s="53"/>
      <c r="U5" s="62"/>
      <c r="V5" s="15"/>
      <c r="W5" s="53"/>
      <c r="X5" s="67"/>
      <c r="Y5" s="15"/>
      <c r="Z5" s="53"/>
      <c r="AA5" s="62"/>
      <c r="AB5" s="15"/>
      <c r="AC5" s="18"/>
      <c r="AD5" s="95"/>
      <c r="AE5" s="15"/>
      <c r="AF5" s="18"/>
      <c r="AG5" s="95"/>
      <c r="AH5" s="15"/>
      <c r="AI5" s="18"/>
      <c r="AJ5" s="66"/>
      <c r="AK5" s="15"/>
      <c r="AL5" s="18"/>
      <c r="AM5" s="95"/>
      <c r="AN5" s="15"/>
      <c r="AO5" s="18"/>
    </row>
    <row r="6" spans="1:41" ht="49.5" customHeight="1" hidden="1">
      <c r="A6" s="127" t="s">
        <v>31</v>
      </c>
      <c r="B6" s="10" t="s">
        <v>4</v>
      </c>
      <c r="C6" s="129">
        <v>408</v>
      </c>
      <c r="D6" s="14" t="s">
        <v>74</v>
      </c>
      <c r="E6" s="132" t="s">
        <v>82</v>
      </c>
      <c r="F6" s="66"/>
      <c r="G6" s="15"/>
      <c r="H6" s="53"/>
      <c r="I6" s="62"/>
      <c r="J6" s="15"/>
      <c r="K6" s="53"/>
      <c r="L6" s="62"/>
      <c r="M6" s="15"/>
      <c r="N6" s="53"/>
      <c r="O6" s="62"/>
      <c r="P6" s="15"/>
      <c r="Q6" s="53"/>
      <c r="R6" s="88"/>
      <c r="S6" s="15"/>
      <c r="T6" s="53"/>
      <c r="U6" s="62"/>
      <c r="V6" s="15"/>
      <c r="W6" s="53"/>
      <c r="X6" s="62"/>
      <c r="Y6" s="15"/>
      <c r="Z6" s="53"/>
      <c r="AA6" s="95"/>
      <c r="AB6" s="15"/>
      <c r="AC6" s="18"/>
      <c r="AD6" s="95"/>
      <c r="AE6" s="15"/>
      <c r="AF6" s="18"/>
      <c r="AG6" s="95"/>
      <c r="AH6" s="15"/>
      <c r="AI6" s="18"/>
      <c r="AJ6" s="62"/>
      <c r="AK6" s="15"/>
      <c r="AL6" s="18"/>
      <c r="AM6" s="95"/>
      <c r="AN6" s="15"/>
      <c r="AO6" s="18"/>
    </row>
    <row r="7" spans="1:41" ht="49.5" customHeight="1">
      <c r="A7" s="127" t="s">
        <v>30</v>
      </c>
      <c r="B7" s="10" t="s">
        <v>11</v>
      </c>
      <c r="C7" s="129">
        <v>408</v>
      </c>
      <c r="D7" s="14" t="s">
        <v>73</v>
      </c>
      <c r="E7" s="132" t="s">
        <v>81</v>
      </c>
      <c r="F7" s="62" t="s">
        <v>239</v>
      </c>
      <c r="G7" s="62">
        <v>360380</v>
      </c>
      <c r="H7" s="53">
        <v>2476.14</v>
      </c>
      <c r="I7" s="62" t="s">
        <v>239</v>
      </c>
      <c r="J7" s="62">
        <v>229120</v>
      </c>
      <c r="K7" s="53">
        <v>1675.59</v>
      </c>
      <c r="L7" s="62" t="s">
        <v>239</v>
      </c>
      <c r="M7" s="62">
        <v>29300</v>
      </c>
      <c r="N7" s="53">
        <v>456.88</v>
      </c>
      <c r="O7" s="62"/>
      <c r="P7" s="62"/>
      <c r="Q7" s="53"/>
      <c r="R7" s="62"/>
      <c r="S7" s="62"/>
      <c r="T7" s="53"/>
      <c r="U7" s="62"/>
      <c r="V7" s="62"/>
      <c r="W7" s="53"/>
      <c r="X7" s="62"/>
      <c r="Y7" s="62"/>
      <c r="Z7" s="53"/>
      <c r="AA7" s="62"/>
      <c r="AB7" s="62"/>
      <c r="AC7" s="18"/>
      <c r="AD7" s="15"/>
      <c r="AE7" s="15"/>
      <c r="AF7" s="18"/>
      <c r="AG7" s="15"/>
      <c r="AH7" s="15"/>
      <c r="AI7" s="18"/>
      <c r="AJ7" s="49"/>
      <c r="AK7" s="15"/>
      <c r="AL7" s="18"/>
      <c r="AM7" s="15"/>
      <c r="AN7" s="15"/>
      <c r="AO7" s="18"/>
    </row>
    <row r="8" spans="1:41" ht="37.5" customHeight="1">
      <c r="A8" s="127" t="s">
        <v>30</v>
      </c>
      <c r="B8" s="10" t="s">
        <v>11</v>
      </c>
      <c r="C8" s="129">
        <v>408</v>
      </c>
      <c r="D8" s="14" t="s">
        <v>78</v>
      </c>
      <c r="E8" s="132" t="s">
        <v>86</v>
      </c>
      <c r="F8" s="62" t="s">
        <v>240</v>
      </c>
      <c r="G8" s="15">
        <v>31120</v>
      </c>
      <c r="H8" s="53">
        <v>314.19</v>
      </c>
      <c r="I8" s="62" t="s">
        <v>271</v>
      </c>
      <c r="J8" s="15">
        <v>33280</v>
      </c>
      <c r="K8" s="53">
        <v>608.73</v>
      </c>
      <c r="L8" s="62" t="s">
        <v>284</v>
      </c>
      <c r="M8" s="15">
        <v>40880</v>
      </c>
      <c r="N8" s="53">
        <v>3605.94</v>
      </c>
      <c r="O8" s="62"/>
      <c r="P8" s="15"/>
      <c r="Q8" s="53"/>
      <c r="R8" s="62"/>
      <c r="S8" s="15"/>
      <c r="T8" s="53"/>
      <c r="U8" s="62"/>
      <c r="V8" s="15"/>
      <c r="W8" s="53"/>
      <c r="X8" s="62"/>
      <c r="Y8" s="15"/>
      <c r="Z8" s="53"/>
      <c r="AA8" s="62"/>
      <c r="AB8" s="15"/>
      <c r="AC8" s="18"/>
      <c r="AD8" s="95"/>
      <c r="AE8" s="15"/>
      <c r="AF8" s="18"/>
      <c r="AG8" s="95"/>
      <c r="AH8" s="15"/>
      <c r="AI8" s="18"/>
      <c r="AJ8" s="62"/>
      <c r="AK8" s="15"/>
      <c r="AL8" s="18"/>
      <c r="AM8" s="95"/>
      <c r="AN8" s="15"/>
      <c r="AO8" s="18"/>
    </row>
    <row r="9" spans="1:41" ht="42.75" customHeight="1">
      <c r="A9" s="127" t="s">
        <v>31</v>
      </c>
      <c r="B9" s="10" t="s">
        <v>5</v>
      </c>
      <c r="C9" s="129">
        <v>408</v>
      </c>
      <c r="D9" s="14" t="s">
        <v>76</v>
      </c>
      <c r="E9" s="132" t="s">
        <v>84</v>
      </c>
      <c r="F9" s="139" t="s">
        <v>241</v>
      </c>
      <c r="G9" s="164">
        <v>9200</v>
      </c>
      <c r="H9" s="54">
        <v>132.21</v>
      </c>
      <c r="I9" s="62" t="s">
        <v>272</v>
      </c>
      <c r="J9" s="15">
        <v>13800</v>
      </c>
      <c r="K9" s="53">
        <v>160.27</v>
      </c>
      <c r="L9" s="62" t="s">
        <v>287</v>
      </c>
      <c r="M9" s="15">
        <v>8300</v>
      </c>
      <c r="N9" s="53">
        <v>126.72</v>
      </c>
      <c r="O9" s="66"/>
      <c r="P9" s="15"/>
      <c r="Q9" s="53"/>
      <c r="R9" s="88"/>
      <c r="S9" s="55"/>
      <c r="U9" s="62"/>
      <c r="V9" s="15"/>
      <c r="W9" s="53"/>
      <c r="X9" s="66"/>
      <c r="Y9" s="15"/>
      <c r="Z9" s="53"/>
      <c r="AA9" s="62"/>
      <c r="AB9" s="15"/>
      <c r="AC9" s="18"/>
      <c r="AD9" s="95"/>
      <c r="AE9" s="15"/>
      <c r="AF9" s="18"/>
      <c r="AG9" s="97"/>
      <c r="AH9" s="15"/>
      <c r="AI9" s="18"/>
      <c r="AJ9" s="66"/>
      <c r="AK9" s="15"/>
      <c r="AL9" s="18"/>
      <c r="AM9" s="95"/>
      <c r="AN9" s="15"/>
      <c r="AO9" s="18"/>
    </row>
    <row r="10" spans="1:41" ht="49.5" customHeight="1">
      <c r="A10" s="127" t="s">
        <v>31</v>
      </c>
      <c r="B10" s="10" t="s">
        <v>5</v>
      </c>
      <c r="C10" s="129">
        <v>408</v>
      </c>
      <c r="D10" s="14" t="s">
        <v>75</v>
      </c>
      <c r="E10" s="132" t="s">
        <v>87</v>
      </c>
      <c r="F10" s="66" t="s">
        <v>238</v>
      </c>
      <c r="G10" s="15">
        <v>23400</v>
      </c>
      <c r="H10" s="53">
        <v>726.91</v>
      </c>
      <c r="I10" s="62" t="s">
        <v>267</v>
      </c>
      <c r="J10" s="15">
        <v>19800</v>
      </c>
      <c r="K10" s="53">
        <v>741.97</v>
      </c>
      <c r="L10" s="62" t="s">
        <v>285</v>
      </c>
      <c r="M10" s="15">
        <v>16200</v>
      </c>
      <c r="N10" s="53">
        <v>1711.65</v>
      </c>
      <c r="O10" s="62"/>
      <c r="P10" s="15"/>
      <c r="Q10" s="53"/>
      <c r="R10" s="88"/>
      <c r="S10" s="15"/>
      <c r="T10" s="53"/>
      <c r="U10" s="62"/>
      <c r="V10" s="15"/>
      <c r="W10" s="53"/>
      <c r="X10" s="62"/>
      <c r="Y10" s="15"/>
      <c r="Z10" s="53"/>
      <c r="AA10" s="62"/>
      <c r="AB10" s="15"/>
      <c r="AC10" s="18"/>
      <c r="AD10" s="95"/>
      <c r="AE10" s="15"/>
      <c r="AF10" s="18"/>
      <c r="AG10" s="98"/>
      <c r="AH10" s="212"/>
      <c r="AI10" s="18"/>
      <c r="AJ10" s="62"/>
      <c r="AK10" s="15"/>
      <c r="AL10" s="71"/>
      <c r="AM10" s="95"/>
      <c r="AN10" s="15"/>
      <c r="AO10" s="18"/>
    </row>
    <row r="11" spans="1:41" ht="81.75" customHeight="1">
      <c r="A11" s="127" t="s">
        <v>198</v>
      </c>
      <c r="B11" s="10" t="s">
        <v>192</v>
      </c>
      <c r="C11" s="129">
        <v>408</v>
      </c>
      <c r="D11" s="14" t="s">
        <v>77</v>
      </c>
      <c r="E11" s="132" t="s">
        <v>85</v>
      </c>
      <c r="F11" s="66" t="s">
        <v>238</v>
      </c>
      <c r="G11" s="64">
        <f>21600+2800</f>
        <v>24400</v>
      </c>
      <c r="H11" s="53">
        <v>1060.69</v>
      </c>
      <c r="I11" s="62" t="s">
        <v>267</v>
      </c>
      <c r="J11" s="15">
        <f>19300+2700</f>
        <v>22000</v>
      </c>
      <c r="K11" s="53">
        <v>1110.61</v>
      </c>
      <c r="L11" s="62" t="s">
        <v>285</v>
      </c>
      <c r="M11" s="15">
        <f>23200</f>
        <v>23200</v>
      </c>
      <c r="N11" s="53">
        <v>2494.9</v>
      </c>
      <c r="O11" s="62"/>
      <c r="P11" s="15"/>
      <c r="Q11" s="53"/>
      <c r="R11" s="88"/>
      <c r="S11" s="15"/>
      <c r="T11" s="53"/>
      <c r="U11" s="62"/>
      <c r="V11" s="15"/>
      <c r="W11" s="53"/>
      <c r="X11" s="62"/>
      <c r="Y11" s="15"/>
      <c r="Z11" s="53"/>
      <c r="AA11" s="62"/>
      <c r="AB11" s="15"/>
      <c r="AC11" s="18"/>
      <c r="AD11" s="95"/>
      <c r="AE11" s="15"/>
      <c r="AF11" s="18"/>
      <c r="AG11" s="95"/>
      <c r="AH11" s="15"/>
      <c r="AI11" s="18"/>
      <c r="AJ11" s="62"/>
      <c r="AK11" s="15"/>
      <c r="AL11" s="18"/>
      <c r="AM11" s="95"/>
      <c r="AN11" s="15"/>
      <c r="AO11" s="18"/>
    </row>
    <row r="12" spans="1:41" ht="30" customHeight="1">
      <c r="A12" s="127" t="s">
        <v>178</v>
      </c>
      <c r="B12" s="10" t="s">
        <v>93</v>
      </c>
      <c r="C12" s="129">
        <v>408</v>
      </c>
      <c r="D12" s="14" t="s">
        <v>94</v>
      </c>
      <c r="E12" s="132"/>
      <c r="F12" s="64" t="s">
        <v>238</v>
      </c>
      <c r="G12" s="15">
        <f>411+220</f>
        <v>631</v>
      </c>
      <c r="H12" s="53">
        <v>134.45</v>
      </c>
      <c r="I12" s="62" t="s">
        <v>267</v>
      </c>
      <c r="J12" s="15">
        <f>334+180</f>
        <v>514</v>
      </c>
      <c r="K12" s="53">
        <v>134.22</v>
      </c>
      <c r="L12" s="62" t="s">
        <v>285</v>
      </c>
      <c r="M12" s="15">
        <f>293+180</f>
        <v>473</v>
      </c>
      <c r="N12" s="53">
        <v>152.62</v>
      </c>
      <c r="O12" s="62"/>
      <c r="P12" s="15"/>
      <c r="Q12" s="53"/>
      <c r="R12" s="88"/>
      <c r="S12" s="15"/>
      <c r="T12" s="53"/>
      <c r="U12" s="62"/>
      <c r="V12" s="15"/>
      <c r="W12" s="53"/>
      <c r="X12" s="62"/>
      <c r="Y12" s="15"/>
      <c r="Z12" s="53"/>
      <c r="AA12" s="62"/>
      <c r="AB12" s="15"/>
      <c r="AC12" s="18"/>
      <c r="AD12" s="98"/>
      <c r="AE12" s="15"/>
      <c r="AF12" s="18"/>
      <c r="AG12" s="95"/>
      <c r="AH12" s="15"/>
      <c r="AI12" s="18"/>
      <c r="AJ12" s="62"/>
      <c r="AK12" s="15"/>
      <c r="AL12" s="18"/>
      <c r="AM12" s="95"/>
      <c r="AN12" s="15"/>
      <c r="AO12" s="18"/>
    </row>
    <row r="13" spans="1:41" ht="49.5" customHeight="1">
      <c r="A13" s="127" t="s">
        <v>102</v>
      </c>
      <c r="B13" s="11" t="s">
        <v>222</v>
      </c>
      <c r="C13" s="130">
        <v>408</v>
      </c>
      <c r="D13" s="14" t="s">
        <v>98</v>
      </c>
      <c r="E13" s="132" t="s">
        <v>99</v>
      </c>
      <c r="F13" s="62" t="s">
        <v>238</v>
      </c>
      <c r="G13" s="15">
        <v>120</v>
      </c>
      <c r="H13" s="53">
        <v>20.93</v>
      </c>
      <c r="I13" s="62" t="s">
        <v>267</v>
      </c>
      <c r="J13" s="15">
        <v>258</v>
      </c>
      <c r="K13" s="53">
        <v>26.6</v>
      </c>
      <c r="L13" s="62" t="s">
        <v>285</v>
      </c>
      <c r="M13" s="15">
        <v>312</v>
      </c>
      <c r="N13" s="53">
        <v>49.69</v>
      </c>
      <c r="O13" s="76"/>
      <c r="P13" s="15"/>
      <c r="Q13" s="53"/>
      <c r="R13" s="88"/>
      <c r="S13" s="15"/>
      <c r="T13" s="53"/>
      <c r="U13" s="62"/>
      <c r="V13" s="15"/>
      <c r="W13" s="53"/>
      <c r="X13" s="65"/>
      <c r="Y13" s="15"/>
      <c r="Z13" s="53"/>
      <c r="AA13" s="62"/>
      <c r="AB13" s="15"/>
      <c r="AC13" s="18"/>
      <c r="AD13" s="95"/>
      <c r="AE13" s="15"/>
      <c r="AF13" s="18"/>
      <c r="AG13" s="95"/>
      <c r="AH13" s="15"/>
      <c r="AI13" s="18"/>
      <c r="AJ13" s="62"/>
      <c r="AK13" s="15"/>
      <c r="AL13" s="18"/>
      <c r="AM13" s="95"/>
      <c r="AN13" s="15"/>
      <c r="AO13" s="18"/>
    </row>
    <row r="14" spans="1:41" ht="50.25" customHeight="1">
      <c r="A14" s="127" t="s">
        <v>102</v>
      </c>
      <c r="B14" s="11" t="s">
        <v>202</v>
      </c>
      <c r="C14" s="130">
        <v>408</v>
      </c>
      <c r="D14" s="14" t="s">
        <v>100</v>
      </c>
      <c r="E14" s="133" t="s">
        <v>101</v>
      </c>
      <c r="F14" s="64" t="s">
        <v>238</v>
      </c>
      <c r="G14" s="15">
        <v>371</v>
      </c>
      <c r="H14" s="53">
        <v>117.31</v>
      </c>
      <c r="I14" s="62" t="s">
        <v>267</v>
      </c>
      <c r="J14" s="15">
        <v>444</v>
      </c>
      <c r="K14" s="53">
        <v>122.2</v>
      </c>
      <c r="L14" s="62" t="s">
        <v>285</v>
      </c>
      <c r="M14" s="15">
        <v>391</v>
      </c>
      <c r="N14" s="53">
        <v>146.82</v>
      </c>
      <c r="O14" s="76"/>
      <c r="P14" s="15"/>
      <c r="Q14" s="53"/>
      <c r="R14" s="88"/>
      <c r="S14" s="15"/>
      <c r="T14" s="53"/>
      <c r="U14" s="62"/>
      <c r="V14" s="15"/>
      <c r="W14" s="53"/>
      <c r="X14" s="65"/>
      <c r="Y14" s="15"/>
      <c r="Z14" s="53"/>
      <c r="AA14" s="65"/>
      <c r="AB14" s="15"/>
      <c r="AC14" s="18"/>
      <c r="AD14" s="95"/>
      <c r="AE14" s="15"/>
      <c r="AF14" s="18"/>
      <c r="AG14" s="95"/>
      <c r="AH14" s="15"/>
      <c r="AI14" s="18"/>
      <c r="AJ14" s="62"/>
      <c r="AK14" s="15"/>
      <c r="AL14" s="18"/>
      <c r="AM14" s="95"/>
      <c r="AN14" s="15"/>
      <c r="AO14" s="18"/>
    </row>
    <row r="15" spans="1:41" ht="34.5" customHeight="1">
      <c r="A15" s="128" t="s">
        <v>31</v>
      </c>
      <c r="B15" s="56" t="s">
        <v>193</v>
      </c>
      <c r="C15" s="131">
        <v>408</v>
      </c>
      <c r="D15" s="57" t="s">
        <v>105</v>
      </c>
      <c r="E15" s="134" t="s">
        <v>101</v>
      </c>
      <c r="F15" s="64" t="s">
        <v>238</v>
      </c>
      <c r="G15" s="58">
        <f>1466+2670</f>
        <v>4136</v>
      </c>
      <c r="H15" s="60">
        <v>169.16</v>
      </c>
      <c r="I15" s="62" t="s">
        <v>267</v>
      </c>
      <c r="J15" s="58">
        <f>880+3470</f>
        <v>4350</v>
      </c>
      <c r="K15" s="60">
        <v>162.09</v>
      </c>
      <c r="L15" s="62" t="s">
        <v>285</v>
      </c>
      <c r="M15" s="58">
        <f>711+2750</f>
        <v>3461</v>
      </c>
      <c r="N15" s="60">
        <v>199.86</v>
      </c>
      <c r="O15" s="76"/>
      <c r="P15" s="58"/>
      <c r="Q15" s="60"/>
      <c r="R15" s="88"/>
      <c r="S15" s="58"/>
      <c r="T15" s="60"/>
      <c r="U15" s="62"/>
      <c r="V15" s="58"/>
      <c r="W15" s="60"/>
      <c r="X15" s="65"/>
      <c r="Y15" s="58"/>
      <c r="Z15" s="60"/>
      <c r="AA15" s="201"/>
      <c r="AB15" s="58"/>
      <c r="AC15" s="59"/>
      <c r="AD15" s="96"/>
      <c r="AE15" s="58"/>
      <c r="AF15" s="59"/>
      <c r="AG15" s="95"/>
      <c r="AH15" s="58"/>
      <c r="AI15" s="59"/>
      <c r="AJ15" s="62"/>
      <c r="AK15" s="58"/>
      <c r="AL15" s="59"/>
      <c r="AM15" s="95"/>
      <c r="AN15" s="58"/>
      <c r="AO15" s="59"/>
    </row>
    <row r="16" spans="1:41" s="155" customFormat="1" ht="49.5" customHeight="1" hidden="1">
      <c r="A16" s="141" t="s">
        <v>31</v>
      </c>
      <c r="B16" s="142" t="s">
        <v>171</v>
      </c>
      <c r="C16" s="143">
        <v>408</v>
      </c>
      <c r="D16" s="144" t="s">
        <v>172</v>
      </c>
      <c r="E16" s="145" t="s">
        <v>85</v>
      </c>
      <c r="F16" s="146"/>
      <c r="G16" s="147"/>
      <c r="H16" s="148"/>
      <c r="I16" s="149"/>
      <c r="J16" s="150"/>
      <c r="K16" s="151"/>
      <c r="L16" s="149"/>
      <c r="M16" s="150"/>
      <c r="N16" s="166"/>
      <c r="O16" s="149"/>
      <c r="P16" s="150"/>
      <c r="Q16" s="151"/>
      <c r="R16" s="149"/>
      <c r="S16" s="150"/>
      <c r="T16" s="151"/>
      <c r="U16" s="146"/>
      <c r="V16" s="147"/>
      <c r="W16" s="148"/>
      <c r="X16" s="146"/>
      <c r="Y16" s="147"/>
      <c r="Z16" s="148"/>
      <c r="AA16" s="152"/>
      <c r="AB16" s="147"/>
      <c r="AC16" s="153"/>
      <c r="AD16" s="154"/>
      <c r="AE16" s="147"/>
      <c r="AF16" s="150"/>
      <c r="AG16" s="152"/>
      <c r="AH16" s="147"/>
      <c r="AI16" s="153"/>
      <c r="AJ16" s="146"/>
      <c r="AK16" s="147"/>
      <c r="AL16" s="153"/>
      <c r="AM16" s="152"/>
      <c r="AN16" s="147"/>
      <c r="AO16" s="153"/>
    </row>
    <row r="17" spans="1:42" s="155" customFormat="1" ht="31.5" hidden="1">
      <c r="A17" s="156" t="s">
        <v>31</v>
      </c>
      <c r="B17" s="156" t="s">
        <v>169</v>
      </c>
      <c r="C17" s="157">
        <v>408</v>
      </c>
      <c r="D17" s="156" t="s">
        <v>170</v>
      </c>
      <c r="E17" s="158" t="s">
        <v>101</v>
      </c>
      <c r="F17" s="154"/>
      <c r="G17" s="150"/>
      <c r="H17" s="151"/>
      <c r="I17" s="154"/>
      <c r="J17" s="150"/>
      <c r="K17" s="151"/>
      <c r="L17" s="154"/>
      <c r="M17" s="150"/>
      <c r="N17" s="151"/>
      <c r="O17" s="154"/>
      <c r="P17" s="150"/>
      <c r="Q17" s="151"/>
      <c r="R17" s="159"/>
      <c r="S17" s="160"/>
      <c r="T17" s="151"/>
      <c r="U17" s="154"/>
      <c r="V17" s="150"/>
      <c r="W17" s="151"/>
      <c r="X17" s="149"/>
      <c r="Y17" s="150"/>
      <c r="Z17" s="151"/>
      <c r="AA17" s="154"/>
      <c r="AB17" s="150"/>
      <c r="AC17" s="150"/>
      <c r="AD17" s="154"/>
      <c r="AE17" s="150"/>
      <c r="AF17" s="150"/>
      <c r="AG17" s="154"/>
      <c r="AH17" s="150"/>
      <c r="AI17" s="150"/>
      <c r="AJ17" s="149"/>
      <c r="AK17" s="150"/>
      <c r="AL17" s="150"/>
      <c r="AM17" s="161"/>
      <c r="AN17" s="150"/>
      <c r="AO17" s="150"/>
      <c r="AP17" s="162"/>
    </row>
    <row r="18" spans="1:41" ht="31.5">
      <c r="A18" s="100" t="s">
        <v>31</v>
      </c>
      <c r="B18" s="140" t="s">
        <v>194</v>
      </c>
      <c r="C18" s="101">
        <v>408</v>
      </c>
      <c r="D18" s="100" t="s">
        <v>174</v>
      </c>
      <c r="E18" s="135" t="s">
        <v>83</v>
      </c>
      <c r="F18" s="64" t="s">
        <v>238</v>
      </c>
      <c r="G18" s="15">
        <v>4940</v>
      </c>
      <c r="H18" s="61">
        <v>251.55</v>
      </c>
      <c r="I18" s="62" t="s">
        <v>268</v>
      </c>
      <c r="J18" s="15">
        <v>2360</v>
      </c>
      <c r="K18" s="61">
        <v>188.63</v>
      </c>
      <c r="L18" s="62" t="s">
        <v>285</v>
      </c>
      <c r="M18" s="15">
        <v>960</v>
      </c>
      <c r="N18" s="61">
        <v>199.55</v>
      </c>
      <c r="O18" s="76"/>
      <c r="P18" s="15"/>
      <c r="Q18" s="61"/>
      <c r="R18" s="88"/>
      <c r="S18" s="15"/>
      <c r="T18" s="61"/>
      <c r="U18" s="62"/>
      <c r="V18" s="15"/>
      <c r="W18" s="185"/>
      <c r="X18" s="76"/>
      <c r="Y18" s="15"/>
      <c r="Z18" s="61"/>
      <c r="AA18" s="76"/>
      <c r="AB18" s="15"/>
      <c r="AC18" s="15"/>
      <c r="AD18" s="64"/>
      <c r="AE18" s="15"/>
      <c r="AF18" s="15"/>
      <c r="AG18" s="64"/>
      <c r="AH18" s="15"/>
      <c r="AI18" s="15"/>
      <c r="AJ18" s="76"/>
      <c r="AK18" s="15"/>
      <c r="AL18" s="15"/>
      <c r="AM18" s="64"/>
      <c r="AN18" s="15"/>
      <c r="AO18" s="15"/>
    </row>
    <row r="19" spans="1:41" s="176" customFormat="1" ht="36" customHeight="1">
      <c r="A19" s="177" t="s">
        <v>217</v>
      </c>
      <c r="B19" s="178" t="s">
        <v>203</v>
      </c>
      <c r="C19" s="179">
        <v>408</v>
      </c>
      <c r="D19" s="177" t="s">
        <v>204</v>
      </c>
      <c r="E19" s="180"/>
      <c r="F19" s="180" t="s">
        <v>238</v>
      </c>
      <c r="G19" s="181">
        <f>3040+2120</f>
        <v>5160</v>
      </c>
      <c r="H19" s="182">
        <v>232.31</v>
      </c>
      <c r="I19" s="183" t="s">
        <v>267</v>
      </c>
      <c r="J19" s="181">
        <f>2700+1830</f>
        <v>4530</v>
      </c>
      <c r="K19" s="182">
        <v>238.44</v>
      </c>
      <c r="L19" s="183" t="s">
        <v>289</v>
      </c>
      <c r="M19" s="181">
        <f>2680+2120</f>
        <v>4800</v>
      </c>
      <c r="N19" s="182">
        <v>419.85</v>
      </c>
      <c r="O19" s="183"/>
      <c r="P19" s="181"/>
      <c r="Q19" s="182"/>
      <c r="R19" s="184"/>
      <c r="S19" s="181"/>
      <c r="T19" s="182"/>
      <c r="U19" s="183"/>
      <c r="V19" s="181"/>
      <c r="W19" s="186"/>
      <c r="X19" s="183"/>
      <c r="Y19" s="181"/>
      <c r="Z19" s="182"/>
      <c r="AA19" s="183"/>
      <c r="AB19" s="181"/>
      <c r="AC19" s="181"/>
      <c r="AD19" s="183"/>
      <c r="AE19" s="181"/>
      <c r="AF19" s="181"/>
      <c r="AG19" s="180"/>
      <c r="AH19" s="181"/>
      <c r="AI19" s="181"/>
      <c r="AJ19" s="183"/>
      <c r="AK19" s="181"/>
      <c r="AL19" s="181"/>
      <c r="AM19" s="180"/>
      <c r="AN19" s="181"/>
      <c r="AO19" s="181"/>
    </row>
    <row r="20" spans="1:39" ht="38.25" customHeight="1">
      <c r="A20" s="177" t="s">
        <v>31</v>
      </c>
      <c r="B20" s="5" t="s">
        <v>211</v>
      </c>
      <c r="C20" s="5">
        <v>408</v>
      </c>
      <c r="D20" s="5" t="s">
        <v>209</v>
      </c>
      <c r="E20" s="191" t="s">
        <v>212</v>
      </c>
      <c r="F20" s="191" t="s">
        <v>238</v>
      </c>
      <c r="G20">
        <f>1963+50</f>
        <v>2013</v>
      </c>
      <c r="H20" s="54">
        <v>149.51</v>
      </c>
      <c r="I20" s="67" t="s">
        <v>267</v>
      </c>
      <c r="J20">
        <f>1366+40</f>
        <v>1406</v>
      </c>
      <c r="K20" s="54">
        <v>140.22</v>
      </c>
      <c r="L20" s="67" t="s">
        <v>289</v>
      </c>
      <c r="M20">
        <v>741</v>
      </c>
      <c r="N20" s="54">
        <v>163.95</v>
      </c>
      <c r="O20" s="168"/>
      <c r="R20" s="67"/>
      <c r="U20" s="194"/>
      <c r="X20" s="194"/>
      <c r="AA20" s="168"/>
      <c r="AD20" s="67"/>
      <c r="AG20" s="67"/>
      <c r="AJ20" s="168"/>
      <c r="AM20" s="67"/>
    </row>
    <row r="21" spans="6:8" ht="15.75">
      <c r="F21" s="67"/>
      <c r="H21" s="54">
        <f>SUM(H4:H20)</f>
        <v>5981.790000000001</v>
      </c>
    </row>
    <row r="34" ht="15.75">
      <c r="B34" s="5" t="s">
        <v>223</v>
      </c>
    </row>
  </sheetData>
  <sheetProtection/>
  <mergeCells count="14">
    <mergeCell ref="AJ2:AL2"/>
    <mergeCell ref="AM2:AO2"/>
    <mergeCell ref="F2:H2"/>
    <mergeCell ref="I2:K2"/>
    <mergeCell ref="L2:N2"/>
    <mergeCell ref="O2:Q2"/>
    <mergeCell ref="R2:T2"/>
    <mergeCell ref="U2:W2"/>
    <mergeCell ref="F1:W1"/>
    <mergeCell ref="X1:AO1"/>
    <mergeCell ref="X2:Z2"/>
    <mergeCell ref="AA2:AC2"/>
    <mergeCell ref="AD2:AF2"/>
    <mergeCell ref="AG2:AI2"/>
  </mergeCells>
  <printOptions/>
  <pageMargins left="0.25" right="0.25" top="0.5" bottom="0.5" header="0.5" footer="0.25"/>
  <pageSetup fitToWidth="2" horizontalDpi="600" verticalDpi="600" orientation="portrait" scale="70" r:id="rId1"/>
  <colBreaks count="1" manualBreakCount="1">
    <brk id="2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0" sqref="A20:IV20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0" t="s">
        <v>253</v>
      </c>
      <c r="B1" s="220"/>
      <c r="C1" s="220"/>
      <c r="D1" s="220"/>
      <c r="E1" s="220"/>
      <c r="F1" s="220"/>
      <c r="G1" s="220"/>
      <c r="H1" s="220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21" t="s">
        <v>128</v>
      </c>
      <c r="G2" s="222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Electric'!X11)</f>
        <v>0</v>
      </c>
      <c r="D3" s="30" t="s">
        <v>131</v>
      </c>
      <c r="E3" s="2" t="s">
        <v>132</v>
      </c>
      <c r="F3" s="31">
        <f>('Misc Electric'!Y11)</f>
        <v>0</v>
      </c>
      <c r="G3" s="32" t="s">
        <v>121</v>
      </c>
      <c r="H3" s="33">
        <f>SUM('Misc Electric'!Z11)</f>
        <v>0</v>
      </c>
    </row>
    <row r="4" spans="1:8" ht="15.75">
      <c r="A4" s="28" t="s">
        <v>130</v>
      </c>
      <c r="B4" s="29" t="s">
        <v>133</v>
      </c>
      <c r="C4" s="35" t="e">
        <f>('Misc Electric'!#REF!)</f>
        <v>#REF!</v>
      </c>
      <c r="D4" s="30" t="s">
        <v>134</v>
      </c>
      <c r="E4" s="2" t="s">
        <v>132</v>
      </c>
      <c r="F4" s="31" t="e">
        <f>('Misc Electric'!#REF!)</f>
        <v>#REF!</v>
      </c>
      <c r="G4" s="32" t="s">
        <v>121</v>
      </c>
      <c r="H4" s="33" t="e">
        <f>SUM('Misc Electric'!#REF!)</f>
        <v>#REF!</v>
      </c>
    </row>
    <row r="5" spans="1:8" ht="15.75">
      <c r="A5" s="28" t="s">
        <v>130</v>
      </c>
      <c r="B5" s="29" t="s">
        <v>135</v>
      </c>
      <c r="C5" s="35">
        <f>('Misc Electric'!X13)</f>
        <v>0</v>
      </c>
      <c r="D5" s="30" t="s">
        <v>136</v>
      </c>
      <c r="E5" s="2" t="s">
        <v>132</v>
      </c>
      <c r="F5" s="31">
        <f>('Misc Electric'!Y13)</f>
        <v>0</v>
      </c>
      <c r="G5" s="32" t="s">
        <v>121</v>
      </c>
      <c r="H5" s="33">
        <f>SUM('Misc Electric'!Z13)</f>
        <v>0</v>
      </c>
    </row>
    <row r="6" spans="1:8" ht="15.75">
      <c r="A6" s="28" t="s">
        <v>130</v>
      </c>
      <c r="B6" s="29" t="s">
        <v>206</v>
      </c>
      <c r="C6" s="35"/>
      <c r="D6" s="30" t="s">
        <v>207</v>
      </c>
      <c r="E6" s="2" t="s">
        <v>132</v>
      </c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Jasper'!X14)</f>
        <v>0</v>
      </c>
      <c r="D7" s="30" t="s">
        <v>137</v>
      </c>
      <c r="E7" s="2" t="s">
        <v>138</v>
      </c>
      <c r="F7" s="31">
        <f>('City of Jasper'!Y14)</f>
        <v>0</v>
      </c>
      <c r="G7" s="32" t="s">
        <v>139</v>
      </c>
      <c r="H7" s="33">
        <f>SUM('City of Jasper'!Z14)</f>
        <v>0</v>
      </c>
    </row>
    <row r="8" spans="1:8" ht="15.75">
      <c r="A8" s="38" t="s">
        <v>7</v>
      </c>
      <c r="B8" s="37" t="s">
        <v>170</v>
      </c>
      <c r="C8" s="35">
        <f>('City of Jasper'!X17)</f>
        <v>0</v>
      </c>
      <c r="D8" s="41" t="s">
        <v>169</v>
      </c>
      <c r="E8" s="42" t="s">
        <v>138</v>
      </c>
      <c r="F8" s="31">
        <f>SUM('City of Jasper'!Y17)</f>
        <v>0</v>
      </c>
      <c r="G8" s="44" t="s">
        <v>139</v>
      </c>
      <c r="H8" s="33">
        <f>SUM('City of Jasper'!Z17)</f>
        <v>0</v>
      </c>
    </row>
    <row r="9" spans="1:8" ht="15.75">
      <c r="A9" s="28" t="s">
        <v>7</v>
      </c>
      <c r="B9" s="29" t="s">
        <v>73</v>
      </c>
      <c r="C9" s="35">
        <f>('City of Jasper'!X7)</f>
        <v>0</v>
      </c>
      <c r="D9" s="30" t="s">
        <v>134</v>
      </c>
      <c r="E9" s="2" t="s">
        <v>140</v>
      </c>
      <c r="F9" s="31">
        <f>('City of Jasper'!Y7)</f>
        <v>0</v>
      </c>
      <c r="G9" s="32" t="s">
        <v>122</v>
      </c>
      <c r="H9" s="33">
        <f>SUM('City of Jasper'!Z7)</f>
        <v>0</v>
      </c>
    </row>
    <row r="10" spans="1:8" ht="15.75">
      <c r="A10" s="28" t="s">
        <v>7</v>
      </c>
      <c r="B10" s="29" t="s">
        <v>98</v>
      </c>
      <c r="C10" s="35">
        <f>('City of Jasper'!X13)</f>
        <v>0</v>
      </c>
      <c r="D10" s="30" t="s">
        <v>141</v>
      </c>
      <c r="E10" s="2" t="s">
        <v>138</v>
      </c>
      <c r="F10" s="31">
        <f>('City of Jasper'!Y13)</f>
        <v>0</v>
      </c>
      <c r="G10" s="32" t="s">
        <v>139</v>
      </c>
      <c r="H10" s="33">
        <f>SUM('City of Jasper'!Z13)</f>
        <v>0</v>
      </c>
    </row>
    <row r="11" spans="1:8" ht="15.75">
      <c r="A11" s="28" t="s">
        <v>7</v>
      </c>
      <c r="B11" s="29" t="s">
        <v>94</v>
      </c>
      <c r="C11" s="35">
        <f>('City of Jasper'!X12)</f>
        <v>0</v>
      </c>
      <c r="D11" s="30" t="s">
        <v>142</v>
      </c>
      <c r="E11" s="2" t="s">
        <v>138</v>
      </c>
      <c r="F11" s="31">
        <f>('City of Jasper'!Y12)</f>
        <v>0</v>
      </c>
      <c r="G11" s="32" t="s">
        <v>139</v>
      </c>
      <c r="H11" s="33">
        <f>SUM('City of Jasper'!Z12)</f>
        <v>0</v>
      </c>
    </row>
    <row r="12" spans="1:8" ht="15.75">
      <c r="A12" s="28" t="s">
        <v>7</v>
      </c>
      <c r="B12" s="29" t="s">
        <v>72</v>
      </c>
      <c r="C12" s="35" t="e">
        <f>('City of Jasper'!#REF!)</f>
        <v>#REF!</v>
      </c>
      <c r="D12" s="30" t="s">
        <v>143</v>
      </c>
      <c r="E12" s="2" t="s">
        <v>140</v>
      </c>
      <c r="F12" s="31">
        <f>('City of Jasper'!Y4)</f>
        <v>0</v>
      </c>
      <c r="G12" s="32" t="s">
        <v>122</v>
      </c>
      <c r="H12" s="33">
        <f>SUM('City of Jasper'!Z4)</f>
        <v>0</v>
      </c>
    </row>
    <row r="13" spans="1:8" ht="15.75">
      <c r="A13" s="28" t="s">
        <v>7</v>
      </c>
      <c r="B13" s="29" t="s">
        <v>71</v>
      </c>
      <c r="C13" s="35">
        <f>('City of Jasper'!X4)</f>
        <v>0</v>
      </c>
      <c r="D13" s="30" t="s">
        <v>144</v>
      </c>
      <c r="E13" s="2" t="s">
        <v>140</v>
      </c>
      <c r="F13" s="31">
        <f>('City of Jasper'!Y5)</f>
        <v>0</v>
      </c>
      <c r="G13" s="32" t="s">
        <v>122</v>
      </c>
      <c r="H13" s="33">
        <f>SUM('City of Jasper'!Z5)</f>
        <v>0</v>
      </c>
    </row>
    <row r="14" spans="1:8" ht="15.75">
      <c r="A14" s="28" t="s">
        <v>7</v>
      </c>
      <c r="B14" s="29" t="s">
        <v>74</v>
      </c>
      <c r="C14" s="35">
        <f>('City of Jasper'!X6)</f>
        <v>0</v>
      </c>
      <c r="D14" s="30" t="s">
        <v>145</v>
      </c>
      <c r="E14" s="2" t="s">
        <v>138</v>
      </c>
      <c r="F14" s="31">
        <f>('City of Jasper'!Y6)</f>
        <v>0</v>
      </c>
      <c r="G14" s="32" t="s">
        <v>139</v>
      </c>
      <c r="H14" s="33">
        <f>SUM('City of Jasper'!Z6)</f>
        <v>0</v>
      </c>
    </row>
    <row r="15" spans="1:8" ht="15.75">
      <c r="A15" s="28" t="s">
        <v>7</v>
      </c>
      <c r="B15" s="29" t="s">
        <v>78</v>
      </c>
      <c r="C15" s="35">
        <f>('City of Jasper'!X8)</f>
        <v>0</v>
      </c>
      <c r="D15" s="30" t="s">
        <v>134</v>
      </c>
      <c r="E15" s="2" t="s">
        <v>138</v>
      </c>
      <c r="F15" s="31">
        <f>('City of Jasper'!Y8)</f>
        <v>0</v>
      </c>
      <c r="G15" s="32" t="s">
        <v>139</v>
      </c>
      <c r="H15" s="33">
        <f>SUM('City of Jasper'!Z8)</f>
        <v>0</v>
      </c>
    </row>
    <row r="16" spans="1:8" ht="15.75">
      <c r="A16" s="28" t="s">
        <v>7</v>
      </c>
      <c r="B16" s="29" t="s">
        <v>77</v>
      </c>
      <c r="C16" s="35">
        <f>('City of Jasper'!X11)</f>
        <v>0</v>
      </c>
      <c r="D16" s="30" t="s">
        <v>146</v>
      </c>
      <c r="E16" s="2" t="s">
        <v>138</v>
      </c>
      <c r="F16" s="31">
        <f>('City of Jasper'!Y11)</f>
        <v>0</v>
      </c>
      <c r="G16" s="32" t="s">
        <v>139</v>
      </c>
      <c r="H16" s="33">
        <f>SUM('City of Jasper'!Z11)</f>
        <v>0</v>
      </c>
    </row>
    <row r="17" spans="1:8" ht="15.75">
      <c r="A17" s="38" t="s">
        <v>7</v>
      </c>
      <c r="B17" s="49" t="s">
        <v>105</v>
      </c>
      <c r="C17" s="35">
        <f>('City of Jasper'!X15)</f>
        <v>0</v>
      </c>
      <c r="D17" s="41" t="s">
        <v>167</v>
      </c>
      <c r="E17" s="42" t="s">
        <v>138</v>
      </c>
      <c r="F17" s="31">
        <f>('City of Jasper'!Y15)</f>
        <v>0</v>
      </c>
      <c r="G17" s="44" t="s">
        <v>139</v>
      </c>
      <c r="H17" s="33">
        <f>SUM('City of Jasper'!Z15)</f>
        <v>0</v>
      </c>
    </row>
    <row r="18" spans="1:8" ht="15.75">
      <c r="A18" s="28" t="s">
        <v>7</v>
      </c>
      <c r="B18" s="48" t="s">
        <v>76</v>
      </c>
      <c r="C18" s="35">
        <f>('City of Jasper'!X12)</f>
        <v>0</v>
      </c>
      <c r="D18" s="30" t="s">
        <v>147</v>
      </c>
      <c r="E18" s="2" t="s">
        <v>140</v>
      </c>
      <c r="F18" s="31">
        <f>('City of Jasper'!Y12)</f>
        <v>0</v>
      </c>
      <c r="G18" s="32" t="s">
        <v>122</v>
      </c>
      <c r="H18" s="33">
        <f>SUM('City of Jasper'!Z12)</f>
        <v>0</v>
      </c>
    </row>
    <row r="19" spans="1:8" ht="15.75">
      <c r="A19" s="28" t="s">
        <v>7</v>
      </c>
      <c r="B19" s="29" t="s">
        <v>75</v>
      </c>
      <c r="C19" s="35">
        <f>('City of Jasper'!X13)</f>
        <v>0</v>
      </c>
      <c r="D19" s="30" t="s">
        <v>147</v>
      </c>
      <c r="E19" s="2" t="s">
        <v>138</v>
      </c>
      <c r="F19" s="31">
        <f>('City of Jasper'!Y13)</f>
        <v>0</v>
      </c>
      <c r="G19" s="32" t="s">
        <v>139</v>
      </c>
      <c r="H19" s="33">
        <f>SUM('City of Jasper'!Z13)</f>
        <v>0</v>
      </c>
    </row>
    <row r="20" spans="1:8" ht="15.75" hidden="1">
      <c r="A20" s="28" t="s">
        <v>32</v>
      </c>
      <c r="B20" s="29" t="s">
        <v>104</v>
      </c>
      <c r="C20" s="35">
        <f>('Misc Electric'!X6)</f>
        <v>0</v>
      </c>
      <c r="D20" s="30" t="s">
        <v>148</v>
      </c>
      <c r="E20" s="2" t="s">
        <v>138</v>
      </c>
      <c r="F20" s="31">
        <f>('Misc Electric'!Y6)</f>
        <v>0</v>
      </c>
      <c r="G20" s="32" t="s">
        <v>139</v>
      </c>
      <c r="H20" s="33">
        <f>SUM('Misc Electric'!Z6)</f>
        <v>0</v>
      </c>
    </row>
    <row r="21" spans="1:8" ht="15.75">
      <c r="A21" s="28" t="s">
        <v>32</v>
      </c>
      <c r="B21" s="29" t="s">
        <v>90</v>
      </c>
      <c r="C21" s="35">
        <f>('Misc Electric'!X5)</f>
        <v>0</v>
      </c>
      <c r="D21" s="30" t="s">
        <v>149</v>
      </c>
      <c r="E21" s="2" t="s">
        <v>138</v>
      </c>
      <c r="F21" s="31">
        <f>('Misc Electric'!Y5)</f>
        <v>0</v>
      </c>
      <c r="G21" s="32" t="s">
        <v>139</v>
      </c>
      <c r="H21" s="33">
        <f>SUM('Misc Electric'!Z5)</f>
        <v>0</v>
      </c>
    </row>
    <row r="22" spans="1:8" s="39" customFormat="1" ht="15.75">
      <c r="A22" s="38" t="s">
        <v>32</v>
      </c>
      <c r="B22" s="37" t="s">
        <v>91</v>
      </c>
      <c r="C22" s="40">
        <f>('Misc Electric'!X17)</f>
        <v>0</v>
      </c>
      <c r="D22" s="41" t="s">
        <v>149</v>
      </c>
      <c r="E22" s="42" t="s">
        <v>140</v>
      </c>
      <c r="F22" s="43">
        <f>('Misc Electric'!Y17)</f>
        <v>0</v>
      </c>
      <c r="G22" s="44" t="s">
        <v>122</v>
      </c>
      <c r="H22" s="51">
        <f>SUM('Misc Electric'!Z17)</f>
        <v>0</v>
      </c>
    </row>
    <row r="23" spans="1:8" ht="15.75">
      <c r="A23" s="28" t="s">
        <v>150</v>
      </c>
      <c r="B23" s="29">
        <v>33482103</v>
      </c>
      <c r="C23" s="35">
        <f>('Misc Electric'!X9)</f>
        <v>0</v>
      </c>
      <c r="D23" s="30" t="s">
        <v>57</v>
      </c>
      <c r="E23" s="2" t="s">
        <v>138</v>
      </c>
      <c r="F23" s="31">
        <f>('Misc Electric'!Y9)</f>
        <v>0</v>
      </c>
      <c r="G23" s="32" t="s">
        <v>139</v>
      </c>
      <c r="H23" s="33">
        <f>SUM('Misc Electric'!Z9)</f>
        <v>0</v>
      </c>
    </row>
    <row r="24" spans="1:8" ht="15.75">
      <c r="A24" s="28" t="s">
        <v>150</v>
      </c>
      <c r="B24" s="29">
        <v>33483901</v>
      </c>
      <c r="C24" s="35">
        <f>('Misc Electric'!X10)</f>
        <v>0</v>
      </c>
      <c r="D24" s="30" t="s">
        <v>151</v>
      </c>
      <c r="E24" s="2" t="s">
        <v>138</v>
      </c>
      <c r="F24" s="31">
        <f>('Misc Electric'!Y10)</f>
        <v>0</v>
      </c>
      <c r="G24" s="32" t="s">
        <v>139</v>
      </c>
      <c r="H24" s="33">
        <f>SUM('Misc Electric'!Z10)</f>
        <v>0</v>
      </c>
    </row>
    <row r="25" spans="1:8" ht="15.75">
      <c r="A25" s="28" t="str">
        <f>'JASPER-NEWTON'!A1:D1</f>
        <v>JNEC 2024 Payments</v>
      </c>
      <c r="B25" s="29" t="s">
        <v>185</v>
      </c>
      <c r="C25" s="94">
        <f>'JASPER-NEWTON'!X24</f>
        <v>0</v>
      </c>
      <c r="D25" s="30" t="str">
        <f>'JASPER-NEWTON'!B24</f>
        <v>jas airport runway lights</v>
      </c>
      <c r="E25" s="2" t="s">
        <v>138</v>
      </c>
      <c r="F25" s="31">
        <f>'JASPER-NEWTON'!Y24</f>
        <v>0</v>
      </c>
      <c r="G25" s="32" t="s">
        <v>139</v>
      </c>
      <c r="H25" s="33">
        <f>'JASPER-NEWTON'!Z24</f>
        <v>0</v>
      </c>
    </row>
    <row r="26" spans="1:8" ht="15.75">
      <c r="A26" s="28" t="s">
        <v>152</v>
      </c>
      <c r="B26" s="29">
        <v>576</v>
      </c>
      <c r="C26" s="35">
        <f>('Misc Electric'!X19)</f>
        <v>0</v>
      </c>
      <c r="D26" s="30" t="s">
        <v>153</v>
      </c>
      <c r="E26" s="2" t="s">
        <v>140</v>
      </c>
      <c r="F26" s="31">
        <f>('Misc Electric'!Y19)</f>
        <v>0</v>
      </c>
      <c r="G26" s="32" t="s">
        <v>122</v>
      </c>
      <c r="H26" s="33">
        <f>SUM('Misc Electric'!Z19)</f>
        <v>0</v>
      </c>
    </row>
    <row r="27" spans="1:8" ht="15.75">
      <c r="A27" s="28" t="s">
        <v>152</v>
      </c>
      <c r="B27" s="29">
        <v>1098</v>
      </c>
      <c r="C27" s="35">
        <f>('Misc Electric'!X20)</f>
        <v>0</v>
      </c>
      <c r="D27" s="30" t="s">
        <v>154</v>
      </c>
      <c r="E27" s="2" t="s">
        <v>140</v>
      </c>
      <c r="F27" s="31">
        <f>('Misc Electric'!Y20)</f>
        <v>0</v>
      </c>
      <c r="G27" s="32" t="s">
        <v>122</v>
      </c>
      <c r="H27" s="33">
        <f>SUM('Misc Electric'!Z20)</f>
        <v>0</v>
      </c>
    </row>
    <row r="28" spans="1:8" ht="15.75" hidden="1">
      <c r="A28" s="28" t="s">
        <v>155</v>
      </c>
      <c r="B28" s="29" t="s">
        <v>35</v>
      </c>
      <c r="C28" s="35" t="str">
        <f>('JASPER-NEWTON'!X5)</f>
        <v>disconnected</v>
      </c>
      <c r="D28" s="30" t="s">
        <v>143</v>
      </c>
      <c r="E28" s="2" t="s">
        <v>138</v>
      </c>
      <c r="F28" s="31">
        <f>('JASPER-NEWTON'!Y5)</f>
        <v>0</v>
      </c>
      <c r="G28" s="32" t="s">
        <v>139</v>
      </c>
      <c r="H28" s="33">
        <f>SUM('JASPER-NEWTON'!Z5)</f>
        <v>0</v>
      </c>
    </row>
    <row r="29" spans="1:8" ht="15.75">
      <c r="A29" s="28" t="s">
        <v>155</v>
      </c>
      <c r="B29" s="29" t="s">
        <v>36</v>
      </c>
      <c r="C29" s="35" t="e">
        <f>('JASPER-NEWTON'!#REF!)</f>
        <v>#REF!</v>
      </c>
      <c r="D29" s="30" t="s">
        <v>143</v>
      </c>
      <c r="E29" s="2" t="s">
        <v>138</v>
      </c>
      <c r="F29" s="31" t="e">
        <f>('JASPER-NEWTON'!#REF!)</f>
        <v>#REF!</v>
      </c>
      <c r="G29" s="32" t="s">
        <v>139</v>
      </c>
      <c r="H29" s="33" t="e">
        <f>SUM('JASPER-NEWTON'!#REF!)</f>
        <v>#REF!</v>
      </c>
    </row>
    <row r="30" spans="1:8" ht="15.75">
      <c r="A30" s="28" t="s">
        <v>155</v>
      </c>
      <c r="B30" s="29" t="s">
        <v>39</v>
      </c>
      <c r="C30" s="35">
        <f>('JASPER-NEWTON'!X6)</f>
        <v>0</v>
      </c>
      <c r="D30" s="30" t="s">
        <v>97</v>
      </c>
      <c r="E30" s="2" t="s">
        <v>138</v>
      </c>
      <c r="F30" s="31">
        <f>('JASPER-NEWTON'!Y6)</f>
        <v>0</v>
      </c>
      <c r="G30" s="32" t="s">
        <v>139</v>
      </c>
      <c r="H30" s="33">
        <f>SUM('JASPER-NEWTON'!Z6)</f>
        <v>0</v>
      </c>
    </row>
    <row r="31" spans="1:8" ht="15.75">
      <c r="A31" s="28" t="s">
        <v>155</v>
      </c>
      <c r="B31" s="29" t="s">
        <v>40</v>
      </c>
      <c r="C31" s="35">
        <f>('JASPER-NEWTON'!X8)</f>
        <v>0</v>
      </c>
      <c r="D31" s="30" t="s">
        <v>156</v>
      </c>
      <c r="E31" s="2" t="s">
        <v>138</v>
      </c>
      <c r="F31" s="31">
        <f>('JASPER-NEWTON'!Y8)</f>
        <v>0</v>
      </c>
      <c r="G31" s="32" t="s">
        <v>139</v>
      </c>
      <c r="H31" s="33">
        <f>SUM('JASPER-NEWTON'!Z8)</f>
        <v>0</v>
      </c>
    </row>
    <row r="32" spans="1:8" ht="15.75">
      <c r="A32" s="28" t="s">
        <v>155</v>
      </c>
      <c r="B32" s="29" t="s">
        <v>48</v>
      </c>
      <c r="C32" s="35">
        <f>('JASPER-NEWTON'!X9)</f>
        <v>0</v>
      </c>
      <c r="D32" s="30" t="s">
        <v>96</v>
      </c>
      <c r="E32" s="2" t="s">
        <v>138</v>
      </c>
      <c r="F32" s="31">
        <f>('JASPER-NEWTON'!Y9)</f>
        <v>0</v>
      </c>
      <c r="G32" s="32" t="s">
        <v>139</v>
      </c>
      <c r="H32" s="33">
        <f>SUM('JASPER-NEWTON'!Z9)</f>
        <v>0</v>
      </c>
    </row>
    <row r="33" spans="1:8" ht="15.75">
      <c r="A33" s="28" t="s">
        <v>155</v>
      </c>
      <c r="B33" s="29" t="s">
        <v>41</v>
      </c>
      <c r="C33" s="35">
        <f>('JASPER-NEWTON'!X10)</f>
        <v>0</v>
      </c>
      <c r="D33" s="30" t="s">
        <v>143</v>
      </c>
      <c r="E33" s="2" t="s">
        <v>138</v>
      </c>
      <c r="F33" s="31">
        <f>('JASPER-NEWTON'!Y10)</f>
        <v>0</v>
      </c>
      <c r="G33" s="32" t="s">
        <v>139</v>
      </c>
      <c r="H33" s="33">
        <f>SUM('JASPER-NEWTON'!Z10)</f>
        <v>0</v>
      </c>
    </row>
    <row r="34" spans="1:8" ht="15.75">
      <c r="A34" s="28" t="s">
        <v>155</v>
      </c>
      <c r="B34" s="29" t="s">
        <v>9</v>
      </c>
      <c r="C34" s="35" t="e">
        <f>('JASPER-NEWTON'!#REF!)</f>
        <v>#REF!</v>
      </c>
      <c r="D34" s="30" t="s">
        <v>157</v>
      </c>
      <c r="E34" s="2" t="s">
        <v>138</v>
      </c>
      <c r="F34" s="31" t="e">
        <f>('JASPER-NEWTON'!#REF!)</f>
        <v>#REF!</v>
      </c>
      <c r="G34" s="32" t="s">
        <v>139</v>
      </c>
      <c r="H34" s="33" t="e">
        <f>SUM('JASPER-NEWTON'!#REF!)</f>
        <v>#REF!</v>
      </c>
    </row>
    <row r="35" spans="1:8" ht="15.75">
      <c r="A35" s="28" t="s">
        <v>155</v>
      </c>
      <c r="B35" s="29" t="s">
        <v>25</v>
      </c>
      <c r="C35" s="35">
        <f>('JASPER-NEWTON'!X12)</f>
        <v>0</v>
      </c>
      <c r="D35" s="30" t="s">
        <v>158</v>
      </c>
      <c r="E35" s="2" t="s">
        <v>138</v>
      </c>
      <c r="F35" s="31">
        <f>('JASPER-NEWTON'!Y12)</f>
        <v>0</v>
      </c>
      <c r="G35" s="32" t="s">
        <v>139</v>
      </c>
      <c r="H35" s="33">
        <f>SUM('JASPER-NEWTON'!Z12)</f>
        <v>0</v>
      </c>
    </row>
    <row r="36" spans="1:8" ht="15.75">
      <c r="A36" s="28" t="s">
        <v>155</v>
      </c>
      <c r="B36" s="29" t="s">
        <v>23</v>
      </c>
      <c r="C36" s="35">
        <f>('JASPER-NEWTON'!X13)</f>
        <v>0</v>
      </c>
      <c r="D36" s="30" t="s">
        <v>158</v>
      </c>
      <c r="E36" s="2" t="s">
        <v>138</v>
      </c>
      <c r="F36" s="31">
        <f>('JASPER-NEWTON'!Y13)</f>
        <v>0</v>
      </c>
      <c r="G36" s="32" t="s">
        <v>139</v>
      </c>
      <c r="H36" s="33">
        <f>SUM('JASPER-NEWTON'!Z13)</f>
        <v>0</v>
      </c>
    </row>
    <row r="37" spans="1:8" ht="15.75">
      <c r="A37" s="28" t="s">
        <v>155</v>
      </c>
      <c r="B37" s="29" t="s">
        <v>42</v>
      </c>
      <c r="C37" s="35">
        <f>('JASPER-NEWTON'!X14)</f>
        <v>0</v>
      </c>
      <c r="D37" s="30" t="s">
        <v>143</v>
      </c>
      <c r="E37" s="2" t="s">
        <v>138</v>
      </c>
      <c r="F37" s="31">
        <f>('JASPER-NEWTON'!Y14)</f>
        <v>0</v>
      </c>
      <c r="G37" s="32" t="s">
        <v>139</v>
      </c>
      <c r="H37" s="33">
        <f>SUM('JASPER-NEWTON'!Z14)</f>
        <v>0</v>
      </c>
    </row>
    <row r="38" spans="1:8" ht="15.75">
      <c r="A38" s="28" t="s">
        <v>155</v>
      </c>
      <c r="B38" s="29" t="s">
        <v>16</v>
      </c>
      <c r="C38" s="35">
        <f>('JASPER-NEWTON'!X15)</f>
        <v>0</v>
      </c>
      <c r="D38" s="30" t="s">
        <v>159</v>
      </c>
      <c r="E38" s="2" t="s">
        <v>138</v>
      </c>
      <c r="F38" s="31">
        <f>('JASPER-NEWTON'!Y15)</f>
        <v>0</v>
      </c>
      <c r="G38" s="32" t="s">
        <v>139</v>
      </c>
      <c r="H38" s="33">
        <f>SUM('JASPER-NEWTON'!Z15)</f>
        <v>0</v>
      </c>
    </row>
    <row r="39" spans="1:8" ht="15.75">
      <c r="A39" s="28" t="s">
        <v>155</v>
      </c>
      <c r="B39" s="29" t="s">
        <v>45</v>
      </c>
      <c r="C39" s="35">
        <f>('JASPER-NEWTON'!X16)</f>
        <v>0</v>
      </c>
      <c r="D39" s="30" t="s">
        <v>144</v>
      </c>
      <c r="E39" s="2" t="s">
        <v>138</v>
      </c>
      <c r="F39" s="31">
        <f>('JASPER-NEWTON'!Y16)</f>
        <v>0</v>
      </c>
      <c r="G39" s="32" t="s">
        <v>139</v>
      </c>
      <c r="H39" s="33">
        <f>SUM('JASPER-NEWTON'!Z16)</f>
        <v>0</v>
      </c>
    </row>
    <row r="40" spans="1:8" ht="15.75">
      <c r="A40" s="28" t="s">
        <v>155</v>
      </c>
      <c r="B40" s="29" t="s">
        <v>13</v>
      </c>
      <c r="C40" s="35">
        <f>('JASPER-NEWTON'!X17)</f>
        <v>0</v>
      </c>
      <c r="D40" s="30" t="s">
        <v>156</v>
      </c>
      <c r="E40" s="2" t="s">
        <v>138</v>
      </c>
      <c r="F40" s="31">
        <f>('JASPER-NEWTON'!Y17)</f>
        <v>0</v>
      </c>
      <c r="G40" s="32" t="s">
        <v>139</v>
      </c>
      <c r="H40" s="33">
        <f>SUM('JASPER-NEWTON'!Z17)</f>
        <v>0</v>
      </c>
    </row>
    <row r="41" spans="1:8" ht="15.75">
      <c r="A41" s="28" t="s">
        <v>155</v>
      </c>
      <c r="B41" s="29" t="s">
        <v>19</v>
      </c>
      <c r="C41" s="35">
        <f>('JASPER-NEWTON'!X18)</f>
        <v>0</v>
      </c>
      <c r="D41" s="30" t="s">
        <v>154</v>
      </c>
      <c r="E41" s="2" t="s">
        <v>138</v>
      </c>
      <c r="F41" s="31">
        <f>('JASPER-NEWTON'!Y18)</f>
        <v>0</v>
      </c>
      <c r="G41" s="32" t="s">
        <v>139</v>
      </c>
      <c r="H41" s="33">
        <f>SUM('JASPER-NEWTON'!Z18)</f>
        <v>0</v>
      </c>
    </row>
    <row r="42" spans="1:8" ht="15.75">
      <c r="A42" s="28" t="s">
        <v>155</v>
      </c>
      <c r="B42" s="29" t="s">
        <v>46</v>
      </c>
      <c r="C42" s="35">
        <f>('JASPER-NEWTON'!X19)</f>
        <v>0</v>
      </c>
      <c r="D42" s="30" t="s">
        <v>97</v>
      </c>
      <c r="E42" s="2" t="s">
        <v>138</v>
      </c>
      <c r="F42" s="31">
        <f>('JASPER-NEWTON'!Y19)</f>
        <v>0</v>
      </c>
      <c r="G42" s="32" t="s">
        <v>139</v>
      </c>
      <c r="H42" s="33">
        <f>SUM('JASPER-NEWTON'!Z19)</f>
        <v>0</v>
      </c>
    </row>
    <row r="43" spans="1:8" ht="15.75">
      <c r="A43" s="28" t="s">
        <v>155</v>
      </c>
      <c r="B43" s="29" t="s">
        <v>47</v>
      </c>
      <c r="C43" s="35">
        <f>('JASPER-NEWTON'!X20)</f>
        <v>0</v>
      </c>
      <c r="D43" s="2" t="s">
        <v>97</v>
      </c>
      <c r="E43" s="2" t="s">
        <v>138</v>
      </c>
      <c r="F43" s="31">
        <f>('JASPER-NEWTON'!Y20)</f>
        <v>0</v>
      </c>
      <c r="G43" s="32" t="s">
        <v>139</v>
      </c>
      <c r="H43" s="33">
        <f>SUM('JASPER-NEWTON'!Z20)</f>
        <v>0</v>
      </c>
    </row>
    <row r="44" spans="1:8" ht="15.75">
      <c r="A44" s="28" t="s">
        <v>155</v>
      </c>
      <c r="B44" s="29" t="s">
        <v>66</v>
      </c>
      <c r="C44" s="35">
        <f>('JASPER-NEWTON'!X21)</f>
        <v>0</v>
      </c>
      <c r="D44" s="2" t="s">
        <v>159</v>
      </c>
      <c r="E44" s="2" t="s">
        <v>138</v>
      </c>
      <c r="F44" s="31">
        <f>('JASPER-NEWTON'!Y21)</f>
        <v>0</v>
      </c>
      <c r="G44" s="32" t="s">
        <v>139</v>
      </c>
      <c r="H44" s="33">
        <f>SUM('JASPER-NEWTON'!Z21)</f>
        <v>0</v>
      </c>
    </row>
    <row r="45" spans="1:8" ht="15.75">
      <c r="A45" s="28" t="s">
        <v>155</v>
      </c>
      <c r="B45" s="29" t="s">
        <v>80</v>
      </c>
      <c r="C45" s="35">
        <f>('JASPER-NEWTON'!X22)</f>
        <v>0</v>
      </c>
      <c r="D45" s="2" t="s">
        <v>96</v>
      </c>
      <c r="E45" s="2" t="s">
        <v>138</v>
      </c>
      <c r="F45" s="31">
        <f>('JASPER-NEWTON'!Y22)</f>
        <v>0</v>
      </c>
      <c r="G45" s="32" t="s">
        <v>139</v>
      </c>
      <c r="H45" s="33">
        <f>SUM('JASPER-NEWTON'!Z22)</f>
        <v>0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162</v>
      </c>
      <c r="B47" s="29" t="s">
        <v>29</v>
      </c>
      <c r="C47" s="35">
        <f>('Misc Electric'!X7)</f>
        <v>0</v>
      </c>
      <c r="D47" s="2" t="s">
        <v>163</v>
      </c>
      <c r="E47" s="30" t="s">
        <v>138</v>
      </c>
      <c r="F47" s="31">
        <f>('Misc Electric'!Y7)</f>
        <v>0</v>
      </c>
      <c r="G47" s="32" t="s">
        <v>139</v>
      </c>
      <c r="H47" s="34">
        <f>SUM('Misc Electric'!Z7)</f>
        <v>0</v>
      </c>
    </row>
    <row r="48" spans="1:8" ht="15.75">
      <c r="A48" s="28" t="s">
        <v>164</v>
      </c>
      <c r="B48" s="29">
        <v>97</v>
      </c>
      <c r="C48" s="35">
        <f>('Misc Electric'!X23)</f>
        <v>0</v>
      </c>
      <c r="D48" s="2" t="s">
        <v>165</v>
      </c>
      <c r="E48" s="30" t="s">
        <v>140</v>
      </c>
      <c r="F48" s="31">
        <f>('Misc Electric'!Y23)</f>
        <v>0</v>
      </c>
      <c r="G48" s="32" t="s">
        <v>122</v>
      </c>
      <c r="H48" s="34">
        <f>SUM('Misc Electric'!Z23)</f>
        <v>0</v>
      </c>
    </row>
    <row r="49" spans="1:8" ht="15.75">
      <c r="A49" s="28" t="s">
        <v>164</v>
      </c>
      <c r="B49" s="29">
        <v>1431</v>
      </c>
      <c r="C49" s="35">
        <f>('Misc Electric'!X24)</f>
        <v>0</v>
      </c>
      <c r="D49" s="2" t="s">
        <v>166</v>
      </c>
      <c r="E49" s="30" t="s">
        <v>140</v>
      </c>
      <c r="F49" s="31">
        <f>('Misc Electric'!Y24)</f>
        <v>0</v>
      </c>
      <c r="G49" s="32" t="s">
        <v>122</v>
      </c>
      <c r="H49" s="34">
        <f>SUM('Misc Electric'!Z24)</f>
        <v>0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1" sqref="A21:IV21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0" t="s">
        <v>252</v>
      </c>
      <c r="B1" s="220"/>
      <c r="C1" s="220"/>
      <c r="D1" s="220"/>
      <c r="E1" s="220"/>
      <c r="F1" s="220"/>
      <c r="G1" s="220"/>
      <c r="H1" s="220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21" t="s">
        <v>128</v>
      </c>
      <c r="G2" s="222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Electric'!AA11)</f>
        <v>0</v>
      </c>
      <c r="D3" s="30" t="s">
        <v>131</v>
      </c>
      <c r="E3" s="2" t="s">
        <v>132</v>
      </c>
      <c r="F3" s="31">
        <f>('Misc Electric'!AB11)</f>
        <v>0</v>
      </c>
      <c r="G3" s="32" t="s">
        <v>121</v>
      </c>
      <c r="H3" s="33">
        <f>SUM('Misc Electric'!AC11)</f>
        <v>0</v>
      </c>
    </row>
    <row r="4" spans="1:8" ht="15.75">
      <c r="A4" s="28" t="s">
        <v>130</v>
      </c>
      <c r="B4" s="29" t="s">
        <v>133</v>
      </c>
      <c r="C4" s="35">
        <f>('Misc Electric'!AA12)</f>
        <v>0</v>
      </c>
      <c r="D4" s="30" t="s">
        <v>134</v>
      </c>
      <c r="E4" s="2" t="s">
        <v>132</v>
      </c>
      <c r="F4" s="31">
        <f>('Misc Electric'!AB12)</f>
        <v>0</v>
      </c>
      <c r="G4" s="32" t="s">
        <v>121</v>
      </c>
      <c r="H4" s="33">
        <f>SUM('Misc Electric'!AC12)</f>
        <v>0</v>
      </c>
    </row>
    <row r="5" spans="1:8" ht="15.75">
      <c r="A5" s="28" t="s">
        <v>130</v>
      </c>
      <c r="B5" s="29" t="s">
        <v>135</v>
      </c>
      <c r="C5" s="35">
        <f>('Misc Electric'!AA13)</f>
        <v>0</v>
      </c>
      <c r="D5" s="30" t="s">
        <v>136</v>
      </c>
      <c r="E5" s="2" t="s">
        <v>132</v>
      </c>
      <c r="F5" s="31">
        <f>('Misc Electric'!AB13)</f>
        <v>0</v>
      </c>
      <c r="G5" s="32" t="s">
        <v>121</v>
      </c>
      <c r="H5" s="33">
        <f>SUM('Misc Electric'!AC13)</f>
        <v>0</v>
      </c>
    </row>
    <row r="6" spans="1:8" ht="15.75">
      <c r="A6" s="28" t="s">
        <v>130</v>
      </c>
      <c r="B6" s="29" t="s">
        <v>206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Jasper'!AA14)</f>
        <v>0</v>
      </c>
      <c r="D7" s="30" t="s">
        <v>137</v>
      </c>
      <c r="E7" s="2" t="s">
        <v>138</v>
      </c>
      <c r="F7" s="31">
        <f>('City of Jasper'!AB14)</f>
        <v>0</v>
      </c>
      <c r="G7" s="32" t="s">
        <v>139</v>
      </c>
      <c r="H7" s="33">
        <f>SUM('City of Jasper'!AC14)</f>
        <v>0</v>
      </c>
    </row>
    <row r="8" spans="1:8" ht="15.75">
      <c r="A8" s="38" t="s">
        <v>7</v>
      </c>
      <c r="B8" s="37" t="s">
        <v>170</v>
      </c>
      <c r="C8" s="35">
        <f>('City of Jasper'!AA17)</f>
        <v>0</v>
      </c>
      <c r="D8" s="41" t="s">
        <v>169</v>
      </c>
      <c r="E8" s="42" t="s">
        <v>138</v>
      </c>
      <c r="F8" s="31">
        <f>SUM('City of Jasper'!AB17)</f>
        <v>0</v>
      </c>
      <c r="G8" s="44" t="s">
        <v>139</v>
      </c>
      <c r="H8" s="33">
        <f>SUM('City of Jasper'!AC17)</f>
        <v>0</v>
      </c>
    </row>
    <row r="9" spans="1:8" ht="15.75">
      <c r="A9" s="28" t="s">
        <v>7</v>
      </c>
      <c r="B9" s="29" t="s">
        <v>73</v>
      </c>
      <c r="C9" s="35">
        <f>('City of Jasper'!AA7)</f>
        <v>0</v>
      </c>
      <c r="D9" s="30" t="s">
        <v>134</v>
      </c>
      <c r="E9" s="2" t="s">
        <v>140</v>
      </c>
      <c r="F9" s="31">
        <f>('City of Jasper'!AB7)</f>
        <v>0</v>
      </c>
      <c r="G9" s="32" t="s">
        <v>122</v>
      </c>
      <c r="H9" s="33">
        <f>SUM('City of Jasper'!AC7)</f>
        <v>0</v>
      </c>
    </row>
    <row r="10" spans="1:8" ht="15.75">
      <c r="A10" s="28" t="s">
        <v>7</v>
      </c>
      <c r="B10" s="29" t="s">
        <v>98</v>
      </c>
      <c r="C10" s="35">
        <f>('City of Jasper'!AA13)</f>
        <v>0</v>
      </c>
      <c r="D10" s="30" t="s">
        <v>141</v>
      </c>
      <c r="E10" s="2" t="s">
        <v>138</v>
      </c>
      <c r="F10" s="31">
        <f>('City of Jasper'!AB13)</f>
        <v>0</v>
      </c>
      <c r="G10" s="32" t="s">
        <v>139</v>
      </c>
      <c r="H10" s="33">
        <f>SUM('City of Jasper'!AC13)</f>
        <v>0</v>
      </c>
    </row>
    <row r="11" spans="1:8" ht="15.75">
      <c r="A11" s="28" t="s">
        <v>7</v>
      </c>
      <c r="B11" s="29" t="s">
        <v>94</v>
      </c>
      <c r="C11" s="35">
        <f>('City of Jasper'!AA12)</f>
        <v>0</v>
      </c>
      <c r="D11" s="30" t="s">
        <v>142</v>
      </c>
      <c r="E11" s="2" t="s">
        <v>138</v>
      </c>
      <c r="F11" s="31">
        <f>('City of Jasper'!AB12)</f>
        <v>0</v>
      </c>
      <c r="G11" s="32" t="s">
        <v>139</v>
      </c>
      <c r="H11" s="33">
        <f>SUM('City of Jasper'!AC12)</f>
        <v>0</v>
      </c>
    </row>
    <row r="12" spans="1:8" ht="15.75">
      <c r="A12" s="28" t="s">
        <v>7</v>
      </c>
      <c r="B12" s="29" t="s">
        <v>72</v>
      </c>
      <c r="C12" s="35">
        <f>('City of Jasper'!AA4)</f>
        <v>0</v>
      </c>
      <c r="D12" s="30" t="s">
        <v>143</v>
      </c>
      <c r="E12" s="2" t="s">
        <v>140</v>
      </c>
      <c r="F12" s="31">
        <f>('City of Jasper'!AB4)</f>
        <v>0</v>
      </c>
      <c r="G12" s="32" t="s">
        <v>122</v>
      </c>
      <c r="H12" s="33">
        <f>SUM('City of Jasper'!AC4)</f>
        <v>0</v>
      </c>
    </row>
    <row r="13" spans="1:8" ht="15.75">
      <c r="A13" s="28" t="s">
        <v>7</v>
      </c>
      <c r="B13" s="29" t="s">
        <v>71</v>
      </c>
      <c r="C13" s="35">
        <f>('City of Jasper'!AA5)</f>
        <v>0</v>
      </c>
      <c r="D13" s="30" t="s">
        <v>144</v>
      </c>
      <c r="E13" s="2" t="s">
        <v>140</v>
      </c>
      <c r="F13" s="31">
        <f>('City of Jasper'!AB5)</f>
        <v>0</v>
      </c>
      <c r="G13" s="32" t="s">
        <v>122</v>
      </c>
      <c r="H13" s="33">
        <f>SUM('City of Jasper'!AC5)</f>
        <v>0</v>
      </c>
    </row>
    <row r="14" spans="1:8" ht="15.75">
      <c r="A14" s="28" t="s">
        <v>7</v>
      </c>
      <c r="B14" s="29" t="s">
        <v>74</v>
      </c>
      <c r="C14" s="35">
        <f>('City of Jasper'!AA6)</f>
        <v>0</v>
      </c>
      <c r="D14" s="30" t="s">
        <v>145</v>
      </c>
      <c r="E14" s="2" t="s">
        <v>138</v>
      </c>
      <c r="F14" s="31">
        <f>('City of Jasper'!AB6)</f>
        <v>0</v>
      </c>
      <c r="G14" s="32" t="s">
        <v>139</v>
      </c>
      <c r="H14" s="33">
        <f>SUM('City of Jasper'!AC6)</f>
        <v>0</v>
      </c>
    </row>
    <row r="15" spans="1:8" ht="15.75">
      <c r="A15" s="28" t="s">
        <v>7</v>
      </c>
      <c r="B15" s="29" t="s">
        <v>78</v>
      </c>
      <c r="C15" s="35">
        <f>('City of Jasper'!AA8)</f>
        <v>0</v>
      </c>
      <c r="D15" s="30" t="s">
        <v>134</v>
      </c>
      <c r="E15" s="2" t="s">
        <v>138</v>
      </c>
      <c r="F15" s="31">
        <f>('City of Jasper'!AB8)</f>
        <v>0</v>
      </c>
      <c r="G15" s="32" t="s">
        <v>139</v>
      </c>
      <c r="H15" s="33">
        <f>SUM('City of Jasper'!AC8)</f>
        <v>0</v>
      </c>
    </row>
    <row r="16" spans="1:8" ht="15.75">
      <c r="A16" s="28" t="s">
        <v>7</v>
      </c>
      <c r="B16" s="29" t="s">
        <v>77</v>
      </c>
      <c r="C16" s="35">
        <f>('City of Jasper'!AA11)</f>
        <v>0</v>
      </c>
      <c r="D16" s="30" t="s">
        <v>146</v>
      </c>
      <c r="E16" s="2" t="s">
        <v>138</v>
      </c>
      <c r="F16" s="31">
        <f>('City of Jasper'!AB11)</f>
        <v>0</v>
      </c>
      <c r="G16" s="32" t="s">
        <v>139</v>
      </c>
      <c r="H16" s="33">
        <f>SUM('City of Jasper'!AC11)</f>
        <v>0</v>
      </c>
    </row>
    <row r="17" spans="1:8" ht="15.75">
      <c r="A17" s="38" t="s">
        <v>7</v>
      </c>
      <c r="B17" s="49" t="s">
        <v>105</v>
      </c>
      <c r="C17" s="35">
        <f>('City of Jasper'!AA15)</f>
        <v>0</v>
      </c>
      <c r="D17" s="41" t="s">
        <v>167</v>
      </c>
      <c r="E17" s="42" t="s">
        <v>138</v>
      </c>
      <c r="F17" s="31">
        <f>('City of Jasper'!AB15)</f>
        <v>0</v>
      </c>
      <c r="G17" s="44" t="s">
        <v>139</v>
      </c>
      <c r="H17" s="33">
        <f>SUM('City of Jasper'!AC15)</f>
        <v>0</v>
      </c>
    </row>
    <row r="18" spans="1:8" ht="15.75">
      <c r="A18" s="28" t="s">
        <v>7</v>
      </c>
      <c r="B18" s="48" t="s">
        <v>76</v>
      </c>
      <c r="C18" s="35">
        <f>('City of Jasper'!AA12)</f>
        <v>0</v>
      </c>
      <c r="D18" s="30" t="s">
        <v>147</v>
      </c>
      <c r="E18" s="2" t="s">
        <v>140</v>
      </c>
      <c r="F18" s="31">
        <f>('City of Jasper'!AB12)</f>
        <v>0</v>
      </c>
      <c r="G18" s="32" t="s">
        <v>122</v>
      </c>
      <c r="H18" s="33">
        <f>SUM('City of Jasper'!AC12)</f>
        <v>0</v>
      </c>
    </row>
    <row r="19" spans="1:8" ht="15.75">
      <c r="A19" s="28" t="s">
        <v>7</v>
      </c>
      <c r="B19" s="29" t="s">
        <v>75</v>
      </c>
      <c r="C19" s="35">
        <f>('City of Jasper'!AA13)</f>
        <v>0</v>
      </c>
      <c r="D19" s="30" t="s">
        <v>147</v>
      </c>
      <c r="E19" s="2" t="s">
        <v>138</v>
      </c>
      <c r="F19" s="31">
        <f>('City of Jasper'!AB13)</f>
        <v>0</v>
      </c>
      <c r="G19" s="32" t="s">
        <v>139</v>
      </c>
      <c r="H19" s="33">
        <f>SUM('City of Jasper'!AC13)</f>
        <v>0</v>
      </c>
    </row>
    <row r="20" spans="1:8" ht="15.75">
      <c r="A20" s="28" t="s">
        <v>7</v>
      </c>
      <c r="B20" s="29" t="s">
        <v>172</v>
      </c>
      <c r="C20" s="35">
        <f>'City of Jasper'!AA16</f>
        <v>0</v>
      </c>
      <c r="D20" s="30" t="s">
        <v>171</v>
      </c>
      <c r="E20" s="2" t="s">
        <v>138</v>
      </c>
      <c r="F20" s="31">
        <f>SUM('City of Jasper'!AB16)</f>
        <v>0</v>
      </c>
      <c r="G20" s="32" t="s">
        <v>139</v>
      </c>
      <c r="H20" s="33">
        <f>SUM('City of Jasper'!AC16)</f>
        <v>0</v>
      </c>
    </row>
    <row r="21" spans="1:8" ht="15.75" hidden="1">
      <c r="A21" s="28" t="s">
        <v>32</v>
      </c>
      <c r="B21" s="29" t="s">
        <v>104</v>
      </c>
      <c r="C21" s="35">
        <f>('Misc Electric'!AA6)</f>
        <v>0</v>
      </c>
      <c r="D21" s="30" t="s">
        <v>148</v>
      </c>
      <c r="E21" s="2" t="s">
        <v>138</v>
      </c>
      <c r="F21" s="31">
        <f>('Misc Electric'!AB6)</f>
        <v>0</v>
      </c>
      <c r="G21" s="32" t="s">
        <v>139</v>
      </c>
      <c r="H21" s="33">
        <f>SUM('Misc Electric'!AC6)</f>
        <v>0</v>
      </c>
    </row>
    <row r="22" spans="1:8" ht="15.75">
      <c r="A22" s="28" t="s">
        <v>32</v>
      </c>
      <c r="B22" s="29" t="s">
        <v>90</v>
      </c>
      <c r="C22" s="35">
        <f>('Misc Electric'!AA5)</f>
        <v>0</v>
      </c>
      <c r="D22" s="30" t="s">
        <v>149</v>
      </c>
      <c r="E22" s="2" t="s">
        <v>138</v>
      </c>
      <c r="F22" s="31">
        <f>('Misc Electric'!AB5)</f>
        <v>0</v>
      </c>
      <c r="G22" s="32" t="s">
        <v>139</v>
      </c>
      <c r="H22" s="33">
        <f>SUM('Misc Electric'!AC5)</f>
        <v>0</v>
      </c>
    </row>
    <row r="23" spans="1:8" s="39" customFormat="1" ht="15.75">
      <c r="A23" s="38" t="s">
        <v>32</v>
      </c>
      <c r="B23" s="37" t="s">
        <v>91</v>
      </c>
      <c r="C23" s="40">
        <f>('Misc Electric'!AA17)</f>
        <v>0</v>
      </c>
      <c r="D23" s="41" t="s">
        <v>149</v>
      </c>
      <c r="E23" s="42" t="s">
        <v>140</v>
      </c>
      <c r="F23" s="43">
        <f>('Misc Electric'!AB17)</f>
        <v>0</v>
      </c>
      <c r="G23" s="44" t="s">
        <v>122</v>
      </c>
      <c r="H23" s="51">
        <f>SUM('Misc Electric'!AC17)</f>
        <v>0</v>
      </c>
    </row>
    <row r="24" spans="1:8" ht="15.75">
      <c r="A24" s="28" t="s">
        <v>150</v>
      </c>
      <c r="B24" s="29">
        <v>33482103</v>
      </c>
      <c r="C24" s="35">
        <f>('Misc Electric'!AA9)</f>
        <v>0</v>
      </c>
      <c r="D24" s="30" t="s">
        <v>57</v>
      </c>
      <c r="E24" s="2" t="s">
        <v>138</v>
      </c>
      <c r="F24" s="31">
        <f>('Misc Electric'!AB9)</f>
        <v>0</v>
      </c>
      <c r="G24" s="32" t="s">
        <v>139</v>
      </c>
      <c r="H24" s="33">
        <f>SUM('Misc Electric'!AC9)</f>
        <v>0</v>
      </c>
    </row>
    <row r="25" spans="1:8" ht="15.75">
      <c r="A25" s="28" t="s">
        <v>150</v>
      </c>
      <c r="B25" s="29">
        <v>33483901</v>
      </c>
      <c r="C25" s="35">
        <f>('Misc Electric'!AA10)</f>
        <v>0</v>
      </c>
      <c r="D25" s="30" t="s">
        <v>151</v>
      </c>
      <c r="E25" s="2" t="s">
        <v>138</v>
      </c>
      <c r="F25" s="31">
        <f>('Misc Electric'!AB10)</f>
        <v>0</v>
      </c>
      <c r="G25" s="32" t="s">
        <v>139</v>
      </c>
      <c r="H25" s="33">
        <f>SUM('Misc Electric'!AC10)</f>
        <v>0</v>
      </c>
    </row>
    <row r="26" spans="1:8" ht="15.75">
      <c r="A26" s="28" t="s">
        <v>152</v>
      </c>
      <c r="B26" s="29">
        <v>576</v>
      </c>
      <c r="C26" s="35">
        <f>('Misc Electric'!AA19)</f>
        <v>0</v>
      </c>
      <c r="D26" s="30" t="s">
        <v>153</v>
      </c>
      <c r="E26" s="2" t="s">
        <v>140</v>
      </c>
      <c r="F26" s="31">
        <f>('Misc Electric'!AB19)</f>
        <v>0</v>
      </c>
      <c r="G26" s="32" t="s">
        <v>122</v>
      </c>
      <c r="H26" s="33">
        <f>SUM('Misc Electric'!AC19)</f>
        <v>0</v>
      </c>
    </row>
    <row r="27" spans="1:8" ht="15.75">
      <c r="A27" s="28" t="s">
        <v>152</v>
      </c>
      <c r="B27" s="29">
        <v>1098</v>
      </c>
      <c r="C27" s="35">
        <f>('Misc Electric'!AA20)</f>
        <v>0</v>
      </c>
      <c r="D27" s="30" t="s">
        <v>154</v>
      </c>
      <c r="E27" s="2" t="s">
        <v>140</v>
      </c>
      <c r="F27" s="31">
        <f>('Misc Electric'!AB20)</f>
        <v>0</v>
      </c>
      <c r="G27" s="32" t="s">
        <v>122</v>
      </c>
      <c r="H27" s="33">
        <f>SUM('Misc Electric'!AC20)</f>
        <v>0</v>
      </c>
    </row>
    <row r="28" spans="1:8" ht="15.75" hidden="1">
      <c r="A28" s="28" t="s">
        <v>155</v>
      </c>
      <c r="B28" s="29" t="s">
        <v>35</v>
      </c>
      <c r="C28" s="35" t="str">
        <f>('JASPER-NEWTON'!AA5)</f>
        <v>disconnected</v>
      </c>
      <c r="D28" s="30" t="s">
        <v>143</v>
      </c>
      <c r="E28" s="2" t="s">
        <v>138</v>
      </c>
      <c r="F28" s="31">
        <f>('JASPER-NEWTON'!AB5)</f>
        <v>0</v>
      </c>
      <c r="G28" s="32" t="s">
        <v>139</v>
      </c>
      <c r="H28" s="33">
        <f>SUM('JASPER-NEWTON'!AC5)</f>
        <v>0</v>
      </c>
    </row>
    <row r="29" spans="1:8" ht="15.75">
      <c r="A29" s="28" t="s">
        <v>155</v>
      </c>
      <c r="B29" s="29" t="s">
        <v>36</v>
      </c>
      <c r="C29" s="35">
        <f>('JASPER-NEWTON'!AA6)</f>
        <v>0</v>
      </c>
      <c r="D29" s="30" t="s">
        <v>143</v>
      </c>
      <c r="E29" s="2" t="s">
        <v>138</v>
      </c>
      <c r="F29" s="31">
        <f>('JASPER-NEWTON'!AB6)</f>
        <v>0</v>
      </c>
      <c r="G29" s="32" t="s">
        <v>139</v>
      </c>
      <c r="H29" s="33">
        <f>SUM('JASPER-NEWTON'!AC6)</f>
        <v>0</v>
      </c>
    </row>
    <row r="30" spans="1:8" ht="15.75">
      <c r="A30" s="28" t="s">
        <v>155</v>
      </c>
      <c r="B30" s="29" t="s">
        <v>39</v>
      </c>
      <c r="C30" s="35">
        <f>('JASPER-NEWTON'!AA7)</f>
        <v>0</v>
      </c>
      <c r="D30" s="30" t="s">
        <v>97</v>
      </c>
      <c r="E30" s="2" t="s">
        <v>138</v>
      </c>
      <c r="F30" s="31">
        <f>('JASPER-NEWTON'!AB7)</f>
        <v>0</v>
      </c>
      <c r="G30" s="32" t="s">
        <v>139</v>
      </c>
      <c r="H30" s="33">
        <f>SUM('JASPER-NEWTON'!AC7)</f>
        <v>0</v>
      </c>
    </row>
    <row r="31" spans="1:8" ht="15.75">
      <c r="A31" s="28" t="s">
        <v>155</v>
      </c>
      <c r="B31" s="29" t="s">
        <v>40</v>
      </c>
      <c r="C31" s="35">
        <f>('JASPER-NEWTON'!AA8)</f>
        <v>0</v>
      </c>
      <c r="D31" s="30" t="s">
        <v>156</v>
      </c>
      <c r="E31" s="2" t="s">
        <v>138</v>
      </c>
      <c r="F31" s="31">
        <f>('JASPER-NEWTON'!AB8)</f>
        <v>0</v>
      </c>
      <c r="G31" s="32" t="s">
        <v>139</v>
      </c>
      <c r="H31" s="33">
        <f>SUM('JASPER-NEWTON'!AC8)</f>
        <v>0</v>
      </c>
    </row>
    <row r="32" spans="1:8" ht="15.75">
      <c r="A32" s="28" t="s">
        <v>155</v>
      </c>
      <c r="B32" s="29" t="s">
        <v>48</v>
      </c>
      <c r="C32" s="35">
        <f>('JASPER-NEWTON'!AA9)</f>
        <v>0</v>
      </c>
      <c r="D32" s="30" t="s">
        <v>96</v>
      </c>
      <c r="E32" s="2" t="s">
        <v>138</v>
      </c>
      <c r="F32" s="31">
        <f>('JASPER-NEWTON'!AB9)</f>
        <v>0</v>
      </c>
      <c r="G32" s="32" t="s">
        <v>139</v>
      </c>
      <c r="H32" s="33">
        <f>SUM('JASPER-NEWTON'!AC9)</f>
        <v>0</v>
      </c>
    </row>
    <row r="33" spans="1:8" ht="15.75">
      <c r="A33" s="28" t="s">
        <v>155</v>
      </c>
      <c r="B33" s="29" t="s">
        <v>41</v>
      </c>
      <c r="C33" s="35">
        <f>('JASPER-NEWTON'!AA10)</f>
        <v>0</v>
      </c>
      <c r="D33" s="30" t="s">
        <v>143</v>
      </c>
      <c r="E33" s="2" t="s">
        <v>138</v>
      </c>
      <c r="F33" s="31">
        <f>('JASPER-NEWTON'!AB10)</f>
        <v>0</v>
      </c>
      <c r="G33" s="32" t="s">
        <v>139</v>
      </c>
      <c r="H33" s="33">
        <f>SUM('JASPER-NEWTON'!AC10)</f>
        <v>0</v>
      </c>
    </row>
    <row r="34" spans="1:8" ht="15.75">
      <c r="A34" s="28" t="s">
        <v>155</v>
      </c>
      <c r="B34" s="29" t="s">
        <v>9</v>
      </c>
      <c r="C34" s="35">
        <f>('JASPER-NEWTON'!X11)</f>
        <v>0</v>
      </c>
      <c r="D34" s="30" t="s">
        <v>157</v>
      </c>
      <c r="E34" s="2" t="s">
        <v>138</v>
      </c>
      <c r="F34" s="31">
        <f>('JASPER-NEWTON'!Y11)</f>
        <v>0</v>
      </c>
      <c r="G34" s="32" t="s">
        <v>139</v>
      </c>
      <c r="H34" s="33">
        <f>SUM('JASPER-NEWTON'!Z11)</f>
        <v>0</v>
      </c>
    </row>
    <row r="35" spans="1:8" ht="15.75">
      <c r="A35" s="28" t="s">
        <v>155</v>
      </c>
      <c r="B35" s="29" t="s">
        <v>25</v>
      </c>
      <c r="C35" s="35">
        <f>('JASPER-NEWTON'!AA12)</f>
        <v>0</v>
      </c>
      <c r="D35" s="30" t="s">
        <v>158</v>
      </c>
      <c r="E35" s="2" t="s">
        <v>138</v>
      </c>
      <c r="F35" s="31">
        <f>('JASPER-NEWTON'!AB12)</f>
        <v>0</v>
      </c>
      <c r="G35" s="32" t="s">
        <v>139</v>
      </c>
      <c r="H35" s="33">
        <f>SUM('JASPER-NEWTON'!AC12)</f>
        <v>0</v>
      </c>
    </row>
    <row r="36" spans="1:8" ht="15.75">
      <c r="A36" s="28" t="s">
        <v>155</v>
      </c>
      <c r="B36" s="29" t="s">
        <v>23</v>
      </c>
      <c r="C36" s="35">
        <f>('JASPER-NEWTON'!AA13)</f>
        <v>0</v>
      </c>
      <c r="D36" s="30" t="s">
        <v>158</v>
      </c>
      <c r="E36" s="2" t="s">
        <v>138</v>
      </c>
      <c r="F36" s="31">
        <f>('JASPER-NEWTON'!AB13)</f>
        <v>0</v>
      </c>
      <c r="G36" s="32" t="s">
        <v>139</v>
      </c>
      <c r="H36" s="33">
        <f>SUM('JASPER-NEWTON'!AC13)</f>
        <v>0</v>
      </c>
    </row>
    <row r="37" spans="1:8" ht="15.75">
      <c r="A37" s="28" t="s">
        <v>155</v>
      </c>
      <c r="B37" s="29" t="s">
        <v>42</v>
      </c>
      <c r="C37" s="35">
        <f>('JASPER-NEWTON'!AA14)</f>
        <v>0</v>
      </c>
      <c r="D37" s="30" t="s">
        <v>143</v>
      </c>
      <c r="E37" s="2" t="s">
        <v>138</v>
      </c>
      <c r="F37" s="31">
        <f>('JASPER-NEWTON'!AB14)</f>
        <v>0</v>
      </c>
      <c r="G37" s="32" t="s">
        <v>139</v>
      </c>
      <c r="H37" s="33">
        <f>SUM('JASPER-NEWTON'!AC14)</f>
        <v>0</v>
      </c>
    </row>
    <row r="38" spans="1:8" ht="15.75">
      <c r="A38" s="28" t="s">
        <v>155</v>
      </c>
      <c r="B38" s="29" t="s">
        <v>16</v>
      </c>
      <c r="C38" s="35">
        <f>('JASPER-NEWTON'!AA15)</f>
        <v>0</v>
      </c>
      <c r="D38" s="30" t="s">
        <v>159</v>
      </c>
      <c r="E38" s="2" t="s">
        <v>138</v>
      </c>
      <c r="F38" s="31">
        <f>('JASPER-NEWTON'!AB15)</f>
        <v>0</v>
      </c>
      <c r="G38" s="32" t="s">
        <v>139</v>
      </c>
      <c r="H38" s="33">
        <f>SUM('JASPER-NEWTON'!AC15)</f>
        <v>0</v>
      </c>
    </row>
    <row r="39" spans="1:8" ht="15.75">
      <c r="A39" s="28" t="s">
        <v>155</v>
      </c>
      <c r="B39" s="29" t="s">
        <v>45</v>
      </c>
      <c r="C39" s="35">
        <f>('JASPER-NEWTON'!AA16)</f>
        <v>0</v>
      </c>
      <c r="D39" s="30" t="s">
        <v>144</v>
      </c>
      <c r="E39" s="2" t="s">
        <v>138</v>
      </c>
      <c r="F39" s="31">
        <f>('JASPER-NEWTON'!AB16)</f>
        <v>0</v>
      </c>
      <c r="G39" s="32" t="s">
        <v>139</v>
      </c>
      <c r="H39" s="33">
        <f>SUM('JASPER-NEWTON'!AC16)</f>
        <v>0</v>
      </c>
    </row>
    <row r="40" spans="1:8" ht="15.75">
      <c r="A40" s="28" t="s">
        <v>155</v>
      </c>
      <c r="B40" s="29" t="s">
        <v>13</v>
      </c>
      <c r="C40" s="35">
        <f>('JASPER-NEWTON'!AA17)</f>
        <v>0</v>
      </c>
      <c r="D40" s="30" t="s">
        <v>156</v>
      </c>
      <c r="E40" s="2" t="s">
        <v>138</v>
      </c>
      <c r="F40" s="31">
        <f>('JASPER-NEWTON'!AB17)</f>
        <v>0</v>
      </c>
      <c r="G40" s="32" t="s">
        <v>139</v>
      </c>
      <c r="H40" s="33">
        <f>SUM('JASPER-NEWTON'!AC17)</f>
        <v>0</v>
      </c>
    </row>
    <row r="41" spans="1:8" ht="15.75">
      <c r="A41" s="28" t="s">
        <v>155</v>
      </c>
      <c r="B41" s="29" t="s">
        <v>19</v>
      </c>
      <c r="C41" s="35">
        <f>('JASPER-NEWTON'!AA18)</f>
        <v>0</v>
      </c>
      <c r="D41" s="30" t="s">
        <v>154</v>
      </c>
      <c r="E41" s="2" t="s">
        <v>138</v>
      </c>
      <c r="F41" s="31">
        <f>('JASPER-NEWTON'!AB18)</f>
        <v>0</v>
      </c>
      <c r="G41" s="32" t="s">
        <v>139</v>
      </c>
      <c r="H41" s="33">
        <f>SUM('JASPER-NEWTON'!AC18)</f>
        <v>0</v>
      </c>
    </row>
    <row r="42" spans="1:8" ht="15.75">
      <c r="A42" s="28" t="s">
        <v>155</v>
      </c>
      <c r="B42" s="29" t="s">
        <v>46</v>
      </c>
      <c r="C42" s="35">
        <f>('JASPER-NEWTON'!AA19)</f>
        <v>0</v>
      </c>
      <c r="D42" s="30" t="s">
        <v>97</v>
      </c>
      <c r="E42" s="2" t="s">
        <v>138</v>
      </c>
      <c r="F42" s="31">
        <f>('JASPER-NEWTON'!AB19)</f>
        <v>0</v>
      </c>
      <c r="G42" s="32" t="s">
        <v>139</v>
      </c>
      <c r="H42" s="33">
        <f>SUM('JASPER-NEWTON'!AC19)</f>
        <v>0</v>
      </c>
    </row>
    <row r="43" spans="1:8" ht="15.75">
      <c r="A43" s="28" t="s">
        <v>155</v>
      </c>
      <c r="B43" s="29" t="s">
        <v>47</v>
      </c>
      <c r="C43" s="35">
        <f>('JASPER-NEWTON'!AA20)</f>
        <v>0</v>
      </c>
      <c r="D43" s="2" t="s">
        <v>97</v>
      </c>
      <c r="E43" s="2" t="s">
        <v>138</v>
      </c>
      <c r="F43" s="31">
        <f>('JASPER-NEWTON'!AB20)</f>
        <v>0</v>
      </c>
      <c r="G43" s="32" t="s">
        <v>139</v>
      </c>
      <c r="H43" s="33">
        <f>SUM('JASPER-NEWTON'!AC20)</f>
        <v>0</v>
      </c>
    </row>
    <row r="44" spans="1:8" ht="15.75">
      <c r="A44" s="28" t="s">
        <v>155</v>
      </c>
      <c r="B44" s="29" t="s">
        <v>66</v>
      </c>
      <c r="C44" s="35">
        <f>('JASPER-NEWTON'!AA21)</f>
        <v>0</v>
      </c>
      <c r="D44" s="2" t="s">
        <v>159</v>
      </c>
      <c r="E44" s="2" t="s">
        <v>138</v>
      </c>
      <c r="F44" s="31">
        <f>('JASPER-NEWTON'!AB21)</f>
        <v>0</v>
      </c>
      <c r="G44" s="32" t="s">
        <v>139</v>
      </c>
      <c r="H44" s="33">
        <f>SUM('JASPER-NEWTON'!AC21)</f>
        <v>0</v>
      </c>
    </row>
    <row r="45" spans="1:8" ht="15.75">
      <c r="A45" s="28" t="s">
        <v>155</v>
      </c>
      <c r="B45" s="29" t="s">
        <v>80</v>
      </c>
      <c r="C45" s="35">
        <f>('JASPER-NEWTON'!AA22)</f>
        <v>0</v>
      </c>
      <c r="D45" s="2" t="s">
        <v>96</v>
      </c>
      <c r="E45" s="2" t="s">
        <v>138</v>
      </c>
      <c r="F45" s="31">
        <f>('JASPER-NEWTON'!AB22)</f>
        <v>0</v>
      </c>
      <c r="G45" s="32" t="s">
        <v>139</v>
      </c>
      <c r="H45" s="33">
        <f>SUM('JASPER-NEWTON'!AC22)</f>
        <v>0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162</v>
      </c>
      <c r="B47" s="29" t="s">
        <v>29</v>
      </c>
      <c r="C47" s="35">
        <f>'Misc Electric'!AA7</f>
        <v>0</v>
      </c>
      <c r="D47" s="2" t="s">
        <v>163</v>
      </c>
      <c r="E47" s="30" t="s">
        <v>138</v>
      </c>
      <c r="F47" s="31">
        <f>'Misc Electric'!AB7</f>
        <v>0</v>
      </c>
      <c r="G47" s="32" t="s">
        <v>139</v>
      </c>
      <c r="H47" s="34">
        <f>'Misc Electric'!AC7</f>
        <v>0</v>
      </c>
    </row>
    <row r="48" spans="1:8" ht="15.75">
      <c r="A48" s="28" t="s">
        <v>164</v>
      </c>
      <c r="B48" s="29">
        <v>97</v>
      </c>
      <c r="C48" s="35">
        <f>('Misc Electric'!AA23)</f>
        <v>0</v>
      </c>
      <c r="D48" s="2" t="s">
        <v>165</v>
      </c>
      <c r="E48" s="30" t="s">
        <v>140</v>
      </c>
      <c r="F48" s="31">
        <f>('Misc Electric'!AB23)</f>
        <v>0</v>
      </c>
      <c r="G48" s="32" t="s">
        <v>122</v>
      </c>
      <c r="H48" s="34">
        <f>SUM('Misc Electric'!AC23)</f>
        <v>0</v>
      </c>
    </row>
    <row r="49" spans="1:8" ht="15.75">
      <c r="A49" s="28" t="s">
        <v>164</v>
      </c>
      <c r="B49" s="29">
        <v>1431</v>
      </c>
      <c r="C49" s="35">
        <f>('Misc Electric'!AA24)</f>
        <v>0</v>
      </c>
      <c r="D49" s="2" t="s">
        <v>166</v>
      </c>
      <c r="E49" s="30" t="s">
        <v>140</v>
      </c>
      <c r="F49" s="31">
        <f>('Misc Electric'!AB24)</f>
        <v>0</v>
      </c>
      <c r="G49" s="32" t="s">
        <v>122</v>
      </c>
      <c r="H49" s="34">
        <f>SUM('Misc Electric'!AC24)</f>
        <v>0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1" sqref="A21:IV21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0" t="s">
        <v>251</v>
      </c>
      <c r="B1" s="220"/>
      <c r="C1" s="220"/>
      <c r="D1" s="220"/>
      <c r="E1" s="220"/>
      <c r="F1" s="220"/>
      <c r="G1" s="220"/>
      <c r="H1" s="220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21" t="s">
        <v>128</v>
      </c>
      <c r="G2" s="222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Electric'!AD11)</f>
        <v>0</v>
      </c>
      <c r="D3" s="30" t="s">
        <v>131</v>
      </c>
      <c r="E3" s="2" t="s">
        <v>132</v>
      </c>
      <c r="F3" s="31">
        <f>('Misc Electric'!AE11)</f>
        <v>0</v>
      </c>
      <c r="G3" s="32" t="s">
        <v>121</v>
      </c>
      <c r="H3" s="33">
        <f>SUM('Misc Electric'!AF11)</f>
        <v>0</v>
      </c>
    </row>
    <row r="4" spans="1:8" ht="15.75">
      <c r="A4" s="28" t="s">
        <v>130</v>
      </c>
      <c r="B4" s="29" t="s">
        <v>133</v>
      </c>
      <c r="C4" s="35">
        <f>('Misc Electric'!AD12)</f>
        <v>0</v>
      </c>
      <c r="D4" s="30" t="s">
        <v>134</v>
      </c>
      <c r="E4" s="2" t="s">
        <v>132</v>
      </c>
      <c r="F4" s="31">
        <f>('Misc Electric'!AE12)</f>
        <v>0</v>
      </c>
      <c r="G4" s="32" t="s">
        <v>121</v>
      </c>
      <c r="H4" s="33">
        <f>SUM('Misc Electric'!AF12)</f>
        <v>0</v>
      </c>
    </row>
    <row r="5" spans="1:8" ht="15.75">
      <c r="A5" s="28" t="s">
        <v>130</v>
      </c>
      <c r="B5" s="29" t="s">
        <v>135</v>
      </c>
      <c r="C5" s="35">
        <f>('Misc Electric'!AD13)</f>
        <v>0</v>
      </c>
      <c r="D5" s="30" t="s">
        <v>136</v>
      </c>
      <c r="E5" s="2" t="s">
        <v>132</v>
      </c>
      <c r="F5" s="31">
        <f>('Misc Electric'!AE13)</f>
        <v>0</v>
      </c>
      <c r="G5" s="32" t="s">
        <v>121</v>
      </c>
      <c r="H5" s="33">
        <f>SUM('Misc Electric'!AF13)</f>
        <v>0</v>
      </c>
    </row>
    <row r="6" spans="1:8" ht="15.75">
      <c r="A6" s="28" t="s">
        <v>130</v>
      </c>
      <c r="B6" s="29" t="s">
        <v>206</v>
      </c>
      <c r="C6" s="35">
        <f>('City of Jasper'!AD14)</f>
        <v>0</v>
      </c>
      <c r="D6" s="30" t="s">
        <v>207</v>
      </c>
      <c r="E6" s="2" t="s">
        <v>132</v>
      </c>
      <c r="F6" s="31">
        <f>('City of Jasper'!AE14)</f>
        <v>0</v>
      </c>
      <c r="G6" s="32" t="s">
        <v>139</v>
      </c>
      <c r="H6" s="33">
        <f>SUM('City of Jasper'!AF14)</f>
        <v>0</v>
      </c>
    </row>
    <row r="7" spans="1:8" ht="15.75">
      <c r="A7" s="38" t="s">
        <v>7</v>
      </c>
      <c r="B7" s="37" t="s">
        <v>170</v>
      </c>
      <c r="C7" s="35">
        <f>('City of Jasper'!AD17)</f>
        <v>0</v>
      </c>
      <c r="D7" s="41" t="s">
        <v>169</v>
      </c>
      <c r="E7" s="42" t="s">
        <v>138</v>
      </c>
      <c r="F7" s="31">
        <f>SUM('City of Jasper'!AE17)</f>
        <v>0</v>
      </c>
      <c r="G7" s="44" t="s">
        <v>139</v>
      </c>
      <c r="H7" s="33">
        <f>SUM('City of Jasper'!AF17)</f>
        <v>0</v>
      </c>
    </row>
    <row r="8" spans="1:8" ht="15.75">
      <c r="A8" s="28" t="s">
        <v>7</v>
      </c>
      <c r="B8" s="29" t="s">
        <v>73</v>
      </c>
      <c r="C8" s="35">
        <f>('City of Jasper'!AD7)</f>
        <v>0</v>
      </c>
      <c r="D8" s="30" t="s">
        <v>134</v>
      </c>
      <c r="E8" s="2" t="s">
        <v>140</v>
      </c>
      <c r="F8" s="31">
        <f>('City of Jasper'!AE7)</f>
        <v>0</v>
      </c>
      <c r="G8" s="32" t="s">
        <v>122</v>
      </c>
      <c r="H8" s="33">
        <f>SUM('City of Jasper'!AF7)</f>
        <v>0</v>
      </c>
    </row>
    <row r="9" spans="1:8" ht="15.75">
      <c r="A9" s="28" t="s">
        <v>7</v>
      </c>
      <c r="B9" s="29" t="s">
        <v>98</v>
      </c>
      <c r="C9" s="35">
        <f>('City of Jasper'!AD13)</f>
        <v>0</v>
      </c>
      <c r="D9" s="30" t="s">
        <v>141</v>
      </c>
      <c r="E9" s="2" t="s">
        <v>138</v>
      </c>
      <c r="F9" s="31">
        <f>('City of Jasper'!AE13)</f>
        <v>0</v>
      </c>
      <c r="G9" s="32" t="s">
        <v>139</v>
      </c>
      <c r="H9" s="33">
        <f>SUM('City of Jasper'!AF13)</f>
        <v>0</v>
      </c>
    </row>
    <row r="10" spans="1:8" ht="15.75">
      <c r="A10" s="28" t="s">
        <v>7</v>
      </c>
      <c r="B10" s="29" t="s">
        <v>94</v>
      </c>
      <c r="C10" s="35">
        <f>('City of Jasper'!AD12)</f>
        <v>0</v>
      </c>
      <c r="D10" s="30" t="s">
        <v>142</v>
      </c>
      <c r="E10" s="2" t="s">
        <v>138</v>
      </c>
      <c r="F10" s="31">
        <f>('City of Jasper'!AE12)</f>
        <v>0</v>
      </c>
      <c r="G10" s="32" t="s">
        <v>139</v>
      </c>
      <c r="H10" s="33">
        <f>SUM('City of Jasper'!AF12)</f>
        <v>0</v>
      </c>
    </row>
    <row r="11" spans="1:8" ht="15.75">
      <c r="A11" s="28" t="s">
        <v>7</v>
      </c>
      <c r="B11" s="29" t="s">
        <v>72</v>
      </c>
      <c r="C11" s="35">
        <f>('City of Jasper'!AD4)</f>
        <v>0</v>
      </c>
      <c r="D11" s="30" t="s">
        <v>143</v>
      </c>
      <c r="E11" s="2" t="s">
        <v>140</v>
      </c>
      <c r="F11" s="31">
        <f>('City of Jasper'!AE4)</f>
        <v>0</v>
      </c>
      <c r="G11" s="32" t="s">
        <v>122</v>
      </c>
      <c r="H11" s="33">
        <f>SUM('City of Jasper'!AF4)</f>
        <v>0</v>
      </c>
    </row>
    <row r="12" spans="1:8" ht="15.75">
      <c r="A12" s="28" t="s">
        <v>7</v>
      </c>
      <c r="B12" s="29" t="s">
        <v>71</v>
      </c>
      <c r="C12" s="35">
        <f>('City of Jasper'!AD5)</f>
        <v>0</v>
      </c>
      <c r="D12" s="30" t="s">
        <v>144</v>
      </c>
      <c r="E12" s="2" t="s">
        <v>140</v>
      </c>
      <c r="F12" s="31">
        <f>('City of Jasper'!AE5)</f>
        <v>0</v>
      </c>
      <c r="G12" s="32" t="s">
        <v>122</v>
      </c>
      <c r="H12" s="33">
        <f>SUM('City of Jasper'!AF5)</f>
        <v>0</v>
      </c>
    </row>
    <row r="13" spans="1:8" ht="15.75">
      <c r="A13" s="28" t="s">
        <v>7</v>
      </c>
      <c r="B13" s="29" t="s">
        <v>74</v>
      </c>
      <c r="C13" s="35">
        <f>('City of Jasper'!AD6)</f>
        <v>0</v>
      </c>
      <c r="D13" s="30" t="s">
        <v>145</v>
      </c>
      <c r="E13" s="2" t="s">
        <v>138</v>
      </c>
      <c r="F13" s="31">
        <f>('City of Jasper'!AE6)</f>
        <v>0</v>
      </c>
      <c r="G13" s="32" t="s">
        <v>139</v>
      </c>
      <c r="H13" s="33">
        <f>SUM('City of Jasper'!AF6)</f>
        <v>0</v>
      </c>
    </row>
    <row r="14" spans="1:8" ht="15.75">
      <c r="A14" s="28" t="s">
        <v>7</v>
      </c>
      <c r="B14" s="29" t="s">
        <v>78</v>
      </c>
      <c r="C14" s="35">
        <f>('City of Jasper'!AD8)</f>
        <v>0</v>
      </c>
      <c r="D14" s="30" t="s">
        <v>134</v>
      </c>
      <c r="E14" s="2" t="s">
        <v>138</v>
      </c>
      <c r="F14" s="31">
        <f>('City of Jasper'!AE8)</f>
        <v>0</v>
      </c>
      <c r="G14" s="32" t="s">
        <v>139</v>
      </c>
      <c r="H14" s="33">
        <f>SUM('City of Jasper'!AF8)</f>
        <v>0</v>
      </c>
    </row>
    <row r="15" spans="1:8" ht="15.75">
      <c r="A15" s="28" t="s">
        <v>7</v>
      </c>
      <c r="B15" s="29" t="s">
        <v>77</v>
      </c>
      <c r="C15" s="35">
        <f>('City of Jasper'!AD11)</f>
        <v>0</v>
      </c>
      <c r="D15" s="30" t="s">
        <v>146</v>
      </c>
      <c r="E15" s="2" t="s">
        <v>138</v>
      </c>
      <c r="F15" s="31">
        <f>('City of Jasper'!AE11)</f>
        <v>0</v>
      </c>
      <c r="G15" s="32" t="s">
        <v>139</v>
      </c>
      <c r="H15" s="33">
        <f>SUM('City of Jasper'!AF11)</f>
        <v>0</v>
      </c>
    </row>
    <row r="16" spans="1:8" ht="15.75">
      <c r="A16" s="38" t="s">
        <v>7</v>
      </c>
      <c r="B16" s="49" t="s">
        <v>105</v>
      </c>
      <c r="C16" s="35">
        <f>('City of Jasper'!AD15)</f>
        <v>0</v>
      </c>
      <c r="D16" s="41" t="s">
        <v>167</v>
      </c>
      <c r="E16" s="42" t="s">
        <v>138</v>
      </c>
      <c r="F16" s="31">
        <f>('City of Jasper'!AE15)</f>
        <v>0</v>
      </c>
      <c r="G16" s="44" t="s">
        <v>139</v>
      </c>
      <c r="H16" s="33">
        <f>SUM('City of Jasper'!AF15)</f>
        <v>0</v>
      </c>
    </row>
    <row r="17" spans="1:8" ht="15.75">
      <c r="A17" s="28" t="s">
        <v>7</v>
      </c>
      <c r="B17" s="48" t="s">
        <v>76</v>
      </c>
      <c r="C17" s="35">
        <f>('City of Jasper'!AD12)</f>
        <v>0</v>
      </c>
      <c r="D17" s="30" t="s">
        <v>147</v>
      </c>
      <c r="E17" s="2" t="s">
        <v>140</v>
      </c>
      <c r="F17" s="31">
        <f>('City of Jasper'!AE12)</f>
        <v>0</v>
      </c>
      <c r="G17" s="32" t="s">
        <v>122</v>
      </c>
      <c r="H17" s="33">
        <f>SUM('City of Jasper'!AF12)</f>
        <v>0</v>
      </c>
    </row>
    <row r="18" spans="1:8" ht="15.75">
      <c r="A18" s="28" t="s">
        <v>7</v>
      </c>
      <c r="B18" s="29" t="s">
        <v>75</v>
      </c>
      <c r="C18" s="35">
        <f>('City of Jasper'!AD13)</f>
        <v>0</v>
      </c>
      <c r="D18" s="30" t="s">
        <v>147</v>
      </c>
      <c r="E18" s="2" t="s">
        <v>138</v>
      </c>
      <c r="F18" s="31">
        <f>('City of Jasper'!AE13)</f>
        <v>0</v>
      </c>
      <c r="G18" s="32" t="s">
        <v>139</v>
      </c>
      <c r="H18" s="33">
        <f>SUM('City of Jasper'!AF13)</f>
        <v>0</v>
      </c>
    </row>
    <row r="19" spans="1:8" ht="15.75">
      <c r="A19" s="28" t="s">
        <v>7</v>
      </c>
      <c r="B19" s="29" t="s">
        <v>172</v>
      </c>
      <c r="C19" s="35">
        <f>'City of Jasper'!AD16</f>
        <v>0</v>
      </c>
      <c r="D19" s="30" t="s">
        <v>171</v>
      </c>
      <c r="E19" s="2" t="s">
        <v>138</v>
      </c>
      <c r="F19" s="31">
        <f>SUM('City of Jasper'!AE16)</f>
        <v>0</v>
      </c>
      <c r="G19" s="32" t="s">
        <v>139</v>
      </c>
      <c r="H19" s="33">
        <f>SUM('City of Jasper'!AF16)</f>
        <v>0</v>
      </c>
    </row>
    <row r="20" spans="1:8" ht="15.75">
      <c r="A20" s="28" t="s">
        <v>7</v>
      </c>
      <c r="B20" s="29" t="s">
        <v>209</v>
      </c>
      <c r="C20" s="35">
        <f>'City of Jasper'!AD20</f>
        <v>0</v>
      </c>
      <c r="D20" s="30" t="s">
        <v>210</v>
      </c>
      <c r="E20" s="2" t="s">
        <v>138</v>
      </c>
      <c r="F20" s="31">
        <f>'City of Jasper'!AE20</f>
        <v>0</v>
      </c>
      <c r="G20" s="32" t="s">
        <v>139</v>
      </c>
      <c r="H20" s="33">
        <f>'City of Jasper'!AF20</f>
        <v>0</v>
      </c>
    </row>
    <row r="21" spans="1:8" ht="15.75" hidden="1">
      <c r="A21" s="28" t="s">
        <v>32</v>
      </c>
      <c r="B21" s="29" t="s">
        <v>104</v>
      </c>
      <c r="C21" s="35">
        <f>('Misc Electric'!AD6)</f>
        <v>0</v>
      </c>
      <c r="D21" s="30" t="s">
        <v>148</v>
      </c>
      <c r="E21" s="2" t="s">
        <v>138</v>
      </c>
      <c r="F21" s="31">
        <f>('Misc Electric'!AE6)</f>
        <v>0</v>
      </c>
      <c r="G21" s="32" t="s">
        <v>139</v>
      </c>
      <c r="H21" s="33">
        <f>SUM('Misc Electric'!AF6)</f>
        <v>0</v>
      </c>
    </row>
    <row r="22" spans="1:8" ht="15.75">
      <c r="A22" s="28" t="s">
        <v>32</v>
      </c>
      <c r="B22" s="29" t="s">
        <v>90</v>
      </c>
      <c r="C22" s="35">
        <f>('Misc Electric'!AD5)</f>
        <v>0</v>
      </c>
      <c r="D22" s="30" t="s">
        <v>149</v>
      </c>
      <c r="E22" s="2" t="s">
        <v>138</v>
      </c>
      <c r="F22" s="31">
        <f>('Misc Electric'!AE5)</f>
        <v>0</v>
      </c>
      <c r="G22" s="32" t="s">
        <v>139</v>
      </c>
      <c r="H22" s="33">
        <f>SUM('Misc Electric'!AF5)</f>
        <v>0</v>
      </c>
    </row>
    <row r="23" spans="1:8" s="39" customFormat="1" ht="15.75">
      <c r="A23" s="38" t="s">
        <v>32</v>
      </c>
      <c r="B23" s="37" t="s">
        <v>91</v>
      </c>
      <c r="C23" s="40">
        <f>('Misc Electric'!AD17)</f>
        <v>0</v>
      </c>
      <c r="D23" s="41" t="s">
        <v>149</v>
      </c>
      <c r="E23" s="42" t="s">
        <v>140</v>
      </c>
      <c r="F23" s="43">
        <f>('Misc Electric'!AE17)</f>
        <v>0</v>
      </c>
      <c r="G23" s="44" t="s">
        <v>122</v>
      </c>
      <c r="H23" s="51">
        <f>SUM('Misc Electric'!AF17)</f>
        <v>0</v>
      </c>
    </row>
    <row r="24" spans="1:8" ht="15.75">
      <c r="A24" s="28" t="s">
        <v>150</v>
      </c>
      <c r="B24" s="29">
        <v>33482103</v>
      </c>
      <c r="C24" s="35">
        <f>('Misc Electric'!AD9)</f>
        <v>0</v>
      </c>
      <c r="D24" s="30" t="s">
        <v>57</v>
      </c>
      <c r="E24" s="2" t="s">
        <v>138</v>
      </c>
      <c r="F24" s="31">
        <f>('Misc Electric'!AE9)</f>
        <v>0</v>
      </c>
      <c r="G24" s="32" t="s">
        <v>139</v>
      </c>
      <c r="H24" s="33">
        <f>SUM('Misc Electric'!AF9)</f>
        <v>0</v>
      </c>
    </row>
    <row r="25" spans="1:8" ht="15.75">
      <c r="A25" s="28" t="s">
        <v>150</v>
      </c>
      <c r="B25" s="29">
        <v>33483901</v>
      </c>
      <c r="C25" s="35">
        <f>('Misc Electric'!AD10)</f>
        <v>0</v>
      </c>
      <c r="D25" s="30" t="s">
        <v>151</v>
      </c>
      <c r="E25" s="2" t="s">
        <v>138</v>
      </c>
      <c r="F25" s="31">
        <f>('Misc Electric'!AE10)</f>
        <v>0</v>
      </c>
      <c r="G25" s="32" t="s">
        <v>139</v>
      </c>
      <c r="H25" s="33">
        <f>SUM('Misc Electric'!AF10)</f>
        <v>0</v>
      </c>
    </row>
    <row r="26" spans="1:8" ht="15.75">
      <c r="A26" s="28" t="s">
        <v>152</v>
      </c>
      <c r="B26" s="29">
        <v>576</v>
      </c>
      <c r="C26" s="35">
        <f>('Misc Electric'!AD19)</f>
        <v>0</v>
      </c>
      <c r="D26" s="30" t="s">
        <v>153</v>
      </c>
      <c r="E26" s="2" t="s">
        <v>140</v>
      </c>
      <c r="F26" s="31">
        <f>('Misc Electric'!AE19)</f>
        <v>0</v>
      </c>
      <c r="G26" s="32" t="s">
        <v>122</v>
      </c>
      <c r="H26" s="33">
        <f>SUM('Misc Electric'!AF19)</f>
        <v>0</v>
      </c>
    </row>
    <row r="27" spans="1:8" ht="15.75">
      <c r="A27" s="28" t="s">
        <v>152</v>
      </c>
      <c r="B27" s="29">
        <v>1098</v>
      </c>
      <c r="C27" s="35">
        <f>('Misc Electric'!AD20)</f>
        <v>0</v>
      </c>
      <c r="D27" s="30" t="s">
        <v>154</v>
      </c>
      <c r="E27" s="2" t="s">
        <v>140</v>
      </c>
      <c r="F27" s="31">
        <f>('Misc Electric'!AE20)</f>
        <v>0</v>
      </c>
      <c r="G27" s="32" t="s">
        <v>122</v>
      </c>
      <c r="H27" s="33">
        <f>SUM('Misc Electric'!AF20)</f>
        <v>0</v>
      </c>
    </row>
    <row r="28" spans="1:8" ht="15.75" hidden="1">
      <c r="A28" s="28" t="s">
        <v>155</v>
      </c>
      <c r="B28" s="29" t="s">
        <v>35</v>
      </c>
      <c r="C28" s="35" t="str">
        <f>('JASPER-NEWTON'!AD5)</f>
        <v>disconnected</v>
      </c>
      <c r="D28" s="30" t="s">
        <v>143</v>
      </c>
      <c r="E28" s="2" t="s">
        <v>138</v>
      </c>
      <c r="F28" s="31">
        <f>('JASPER-NEWTON'!AE5)</f>
        <v>0</v>
      </c>
      <c r="G28" s="32" t="s">
        <v>139</v>
      </c>
      <c r="H28" s="33">
        <f>SUM('JASPER-NEWTON'!AF5)</f>
        <v>0</v>
      </c>
    </row>
    <row r="29" spans="1:8" ht="15.75">
      <c r="A29" s="28" t="s">
        <v>155</v>
      </c>
      <c r="B29" s="29" t="s">
        <v>36</v>
      </c>
      <c r="C29" s="35">
        <f>('JASPER-NEWTON'!AD6)</f>
        <v>0</v>
      </c>
      <c r="D29" s="30" t="s">
        <v>143</v>
      </c>
      <c r="E29" s="2" t="s">
        <v>138</v>
      </c>
      <c r="F29" s="31">
        <f>('JASPER-NEWTON'!AE6)</f>
        <v>0</v>
      </c>
      <c r="G29" s="32" t="s">
        <v>139</v>
      </c>
      <c r="H29" s="33">
        <f>SUM('JASPER-NEWTON'!AF6)</f>
        <v>0</v>
      </c>
    </row>
    <row r="30" spans="1:8" ht="15.75">
      <c r="A30" s="28" t="s">
        <v>155</v>
      </c>
      <c r="B30" s="29" t="s">
        <v>39</v>
      </c>
      <c r="C30" s="35">
        <f>('JASPER-NEWTON'!AD7)</f>
        <v>0</v>
      </c>
      <c r="D30" s="30" t="s">
        <v>97</v>
      </c>
      <c r="E30" s="2" t="s">
        <v>138</v>
      </c>
      <c r="F30" s="31">
        <f>('JASPER-NEWTON'!AE7)</f>
        <v>0</v>
      </c>
      <c r="G30" s="32" t="s">
        <v>139</v>
      </c>
      <c r="H30" s="33">
        <f>SUM('JASPER-NEWTON'!AF7)</f>
        <v>0</v>
      </c>
    </row>
    <row r="31" spans="1:8" ht="15.75">
      <c r="A31" s="28" t="s">
        <v>155</v>
      </c>
      <c r="B31" s="29" t="s">
        <v>40</v>
      </c>
      <c r="C31" s="35">
        <f>('JASPER-NEWTON'!AD8)</f>
        <v>0</v>
      </c>
      <c r="D31" s="30" t="s">
        <v>156</v>
      </c>
      <c r="E31" s="2" t="s">
        <v>138</v>
      </c>
      <c r="F31" s="31">
        <f>('JASPER-NEWTON'!AE8)</f>
        <v>0</v>
      </c>
      <c r="G31" s="32" t="s">
        <v>139</v>
      </c>
      <c r="H31" s="33">
        <f>SUM('JASPER-NEWTON'!AF8)</f>
        <v>0</v>
      </c>
    </row>
    <row r="32" spans="1:8" ht="15.75">
      <c r="A32" s="28" t="s">
        <v>155</v>
      </c>
      <c r="B32" s="29" t="s">
        <v>48</v>
      </c>
      <c r="C32" s="35">
        <f>('JASPER-NEWTON'!AD9)</f>
        <v>0</v>
      </c>
      <c r="D32" s="30" t="s">
        <v>96</v>
      </c>
      <c r="E32" s="2" t="s">
        <v>138</v>
      </c>
      <c r="F32" s="31">
        <f>('JASPER-NEWTON'!AE9)</f>
        <v>0</v>
      </c>
      <c r="G32" s="32" t="s">
        <v>139</v>
      </c>
      <c r="H32" s="33">
        <f>SUM('JASPER-NEWTON'!AF9)</f>
        <v>0</v>
      </c>
    </row>
    <row r="33" spans="1:8" ht="15.75">
      <c r="A33" s="28" t="s">
        <v>155</v>
      </c>
      <c r="B33" s="29" t="s">
        <v>41</v>
      </c>
      <c r="C33" s="35">
        <f>('JASPER-NEWTON'!AD10)</f>
        <v>0</v>
      </c>
      <c r="D33" s="30" t="s">
        <v>143</v>
      </c>
      <c r="E33" s="2" t="s">
        <v>138</v>
      </c>
      <c r="F33" s="31">
        <f>('JASPER-NEWTON'!AE10)</f>
        <v>0</v>
      </c>
      <c r="G33" s="32" t="s">
        <v>139</v>
      </c>
      <c r="H33" s="33">
        <f>SUM('JASPER-NEWTON'!AF10)</f>
        <v>0</v>
      </c>
    </row>
    <row r="34" spans="1:8" ht="15.75">
      <c r="A34" s="28" t="s">
        <v>155</v>
      </c>
      <c r="B34" s="29" t="s">
        <v>9</v>
      </c>
      <c r="C34" s="35">
        <f>('JASPER-NEWTON'!AD11)</f>
        <v>0</v>
      </c>
      <c r="D34" s="30" t="s">
        <v>157</v>
      </c>
      <c r="E34" s="2" t="s">
        <v>138</v>
      </c>
      <c r="F34" s="31">
        <f>('JASPER-NEWTON'!AE11)</f>
        <v>0</v>
      </c>
      <c r="G34" s="32" t="s">
        <v>139</v>
      </c>
      <c r="H34" s="33">
        <f>SUM('JASPER-NEWTON'!AF11)</f>
        <v>0</v>
      </c>
    </row>
    <row r="35" spans="1:8" ht="15.75">
      <c r="A35" s="28" t="s">
        <v>155</v>
      </c>
      <c r="B35" s="29" t="s">
        <v>25</v>
      </c>
      <c r="C35" s="35" t="e">
        <f>('JASPER-NEWTON'!#REF!)</f>
        <v>#REF!</v>
      </c>
      <c r="D35" s="30" t="s">
        <v>158</v>
      </c>
      <c r="E35" s="2" t="s">
        <v>138</v>
      </c>
      <c r="F35" s="31" t="e">
        <f>('JASPER-NEWTON'!#REF!)</f>
        <v>#REF!</v>
      </c>
      <c r="G35" s="32" t="s">
        <v>139</v>
      </c>
      <c r="H35" s="33" t="e">
        <f>SUM('JASPER-NEWTON'!#REF!)</f>
        <v>#REF!</v>
      </c>
    </row>
    <row r="36" spans="1:8" ht="15.75">
      <c r="A36" s="28" t="s">
        <v>155</v>
      </c>
      <c r="B36" s="29" t="s">
        <v>23</v>
      </c>
      <c r="C36" s="35">
        <f>('JASPER-NEWTON'!AD12)</f>
        <v>0</v>
      </c>
      <c r="D36" s="30" t="s">
        <v>158</v>
      </c>
      <c r="E36" s="2" t="s">
        <v>138</v>
      </c>
      <c r="F36" s="31">
        <f>('JASPER-NEWTON'!AE12)</f>
        <v>0</v>
      </c>
      <c r="G36" s="32" t="s">
        <v>139</v>
      </c>
      <c r="H36" s="33">
        <f>SUM('JASPER-NEWTON'!AF12)</f>
        <v>0</v>
      </c>
    </row>
    <row r="37" spans="1:8" ht="15.75">
      <c r="A37" s="28" t="s">
        <v>155</v>
      </c>
      <c r="B37" s="29" t="s">
        <v>42</v>
      </c>
      <c r="C37" s="35">
        <f>('JASPER-NEWTON'!AD14)</f>
        <v>0</v>
      </c>
      <c r="D37" s="30" t="s">
        <v>143</v>
      </c>
      <c r="E37" s="2" t="s">
        <v>138</v>
      </c>
      <c r="F37" s="31">
        <f>('JASPER-NEWTON'!AE14)</f>
        <v>0</v>
      </c>
      <c r="G37" s="32" t="s">
        <v>139</v>
      </c>
      <c r="H37" s="33">
        <f>SUM('JASPER-NEWTON'!AF14)</f>
        <v>0</v>
      </c>
    </row>
    <row r="38" spans="1:8" ht="15.75">
      <c r="A38" s="28" t="s">
        <v>155</v>
      </c>
      <c r="B38" s="29" t="s">
        <v>16</v>
      </c>
      <c r="C38" s="35">
        <f>('JASPER-NEWTON'!AD15)</f>
        <v>0</v>
      </c>
      <c r="D38" s="30" t="s">
        <v>159</v>
      </c>
      <c r="E38" s="2" t="s">
        <v>138</v>
      </c>
      <c r="F38" s="31">
        <f>('JASPER-NEWTON'!AE15)</f>
        <v>0</v>
      </c>
      <c r="G38" s="32" t="s">
        <v>139</v>
      </c>
      <c r="H38" s="33">
        <f>SUM('JASPER-NEWTON'!AF15)</f>
        <v>0</v>
      </c>
    </row>
    <row r="39" spans="1:8" ht="15.75">
      <c r="A39" s="28" t="s">
        <v>155</v>
      </c>
      <c r="B39" s="29" t="s">
        <v>45</v>
      </c>
      <c r="C39" s="35">
        <f>('JASPER-NEWTON'!AD16)</f>
        <v>0</v>
      </c>
      <c r="D39" s="30" t="s">
        <v>144</v>
      </c>
      <c r="E39" s="2" t="s">
        <v>138</v>
      </c>
      <c r="F39" s="31">
        <f>('JASPER-NEWTON'!AE16)</f>
        <v>0</v>
      </c>
      <c r="G39" s="32" t="s">
        <v>139</v>
      </c>
      <c r="H39" s="33">
        <f>SUM('JASPER-NEWTON'!AF16)</f>
        <v>0</v>
      </c>
    </row>
    <row r="40" spans="1:8" ht="15.75">
      <c r="A40" s="28" t="s">
        <v>155</v>
      </c>
      <c r="B40" s="29" t="s">
        <v>13</v>
      </c>
      <c r="C40" s="35">
        <f>('JASPER-NEWTON'!AD17)</f>
        <v>0</v>
      </c>
      <c r="D40" s="30" t="s">
        <v>156</v>
      </c>
      <c r="E40" s="2" t="s">
        <v>138</v>
      </c>
      <c r="F40" s="31">
        <f>('JASPER-NEWTON'!AE17)</f>
        <v>0</v>
      </c>
      <c r="G40" s="32" t="s">
        <v>139</v>
      </c>
      <c r="H40" s="33">
        <f>SUM('JASPER-NEWTON'!AF17)</f>
        <v>0</v>
      </c>
    </row>
    <row r="41" spans="1:8" ht="15.75">
      <c r="A41" s="28" t="s">
        <v>155</v>
      </c>
      <c r="B41" s="29" t="s">
        <v>19</v>
      </c>
      <c r="C41" s="35">
        <f>('JASPER-NEWTON'!AD18)</f>
        <v>0</v>
      </c>
      <c r="D41" s="30" t="s">
        <v>154</v>
      </c>
      <c r="E41" s="2" t="s">
        <v>138</v>
      </c>
      <c r="F41" s="31">
        <f>('JASPER-NEWTON'!AE18)</f>
        <v>0</v>
      </c>
      <c r="G41" s="32" t="s">
        <v>139</v>
      </c>
      <c r="H41" s="33">
        <f>SUM('JASPER-NEWTON'!AF18)</f>
        <v>0</v>
      </c>
    </row>
    <row r="42" spans="1:8" ht="15.75">
      <c r="A42" s="28" t="s">
        <v>155</v>
      </c>
      <c r="B42" s="29" t="s">
        <v>46</v>
      </c>
      <c r="C42" s="35">
        <f>('JASPER-NEWTON'!AD19)</f>
        <v>0</v>
      </c>
      <c r="D42" s="30" t="s">
        <v>97</v>
      </c>
      <c r="E42" s="2" t="s">
        <v>138</v>
      </c>
      <c r="F42" s="31">
        <f>('JASPER-NEWTON'!AE19)</f>
        <v>0</v>
      </c>
      <c r="G42" s="32" t="s">
        <v>139</v>
      </c>
      <c r="H42" s="33">
        <f>SUM('JASPER-NEWTON'!AF19)</f>
        <v>0</v>
      </c>
    </row>
    <row r="43" spans="1:8" ht="15.75">
      <c r="A43" s="28" t="s">
        <v>155</v>
      </c>
      <c r="B43" s="29" t="s">
        <v>47</v>
      </c>
      <c r="C43" s="35">
        <f>('JASPER-NEWTON'!AD20)</f>
        <v>0</v>
      </c>
      <c r="D43" s="2" t="s">
        <v>97</v>
      </c>
      <c r="E43" s="2" t="s">
        <v>138</v>
      </c>
      <c r="F43" s="31">
        <f>('JASPER-NEWTON'!AE20)</f>
        <v>0</v>
      </c>
      <c r="G43" s="32" t="s">
        <v>139</v>
      </c>
      <c r="H43" s="33">
        <f>SUM('JASPER-NEWTON'!AF20)</f>
        <v>0</v>
      </c>
    </row>
    <row r="44" spans="1:8" ht="15.75">
      <c r="A44" s="28" t="s">
        <v>155</v>
      </c>
      <c r="B44" s="29" t="s">
        <v>66</v>
      </c>
      <c r="C44" s="35">
        <f>('JASPER-NEWTON'!AD21)</f>
        <v>0</v>
      </c>
      <c r="D44" s="2" t="s">
        <v>159</v>
      </c>
      <c r="E44" s="2" t="s">
        <v>138</v>
      </c>
      <c r="F44" s="31">
        <f>('JASPER-NEWTON'!AE21)</f>
        <v>0</v>
      </c>
      <c r="G44" s="32" t="s">
        <v>139</v>
      </c>
      <c r="H44" s="33">
        <f>SUM('JASPER-NEWTON'!AF21)</f>
        <v>0</v>
      </c>
    </row>
    <row r="45" spans="1:8" ht="15.75">
      <c r="A45" s="28" t="s">
        <v>155</v>
      </c>
      <c r="B45" s="29" t="s">
        <v>80</v>
      </c>
      <c r="C45" s="35">
        <f>('JASPER-NEWTON'!AD22)</f>
        <v>0</v>
      </c>
      <c r="D45" s="2" t="s">
        <v>96</v>
      </c>
      <c r="E45" s="2" t="s">
        <v>138</v>
      </c>
      <c r="F45" s="31">
        <f>('JASPER-NEWTON'!AE22)</f>
        <v>0</v>
      </c>
      <c r="G45" s="32" t="s">
        <v>139</v>
      </c>
      <c r="H45" s="33">
        <f>SUM('JASPER-NEWTON'!AF22)</f>
        <v>0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162</v>
      </c>
      <c r="B47" s="29" t="s">
        <v>29</v>
      </c>
      <c r="C47" s="35" t="s">
        <v>175</v>
      </c>
      <c r="D47" s="2" t="s">
        <v>163</v>
      </c>
      <c r="E47" s="30" t="s">
        <v>138</v>
      </c>
      <c r="F47" s="31">
        <v>0</v>
      </c>
      <c r="G47" s="32" t="s">
        <v>139</v>
      </c>
      <c r="H47" s="34">
        <v>10.69</v>
      </c>
    </row>
    <row r="48" spans="1:8" ht="15.75">
      <c r="A48" s="28" t="s">
        <v>164</v>
      </c>
      <c r="B48" s="29">
        <v>97</v>
      </c>
      <c r="C48" s="35">
        <f>('Misc Electric'!AD23)</f>
        <v>0</v>
      </c>
      <c r="D48" s="2" t="s">
        <v>165</v>
      </c>
      <c r="E48" s="30" t="s">
        <v>140</v>
      </c>
      <c r="F48" s="31">
        <f>('Misc Electric'!AE23)</f>
        <v>0</v>
      </c>
      <c r="G48" s="32" t="s">
        <v>122</v>
      </c>
      <c r="H48" s="34">
        <f>SUM('Misc Electric'!AF23)</f>
        <v>0</v>
      </c>
    </row>
    <row r="49" spans="1:8" ht="15.75">
      <c r="A49" s="28" t="s">
        <v>164</v>
      </c>
      <c r="B49" s="29">
        <v>1431</v>
      </c>
      <c r="C49" s="35">
        <f>('Misc Electric'!AD24)</f>
        <v>0</v>
      </c>
      <c r="D49" s="2" t="s">
        <v>166</v>
      </c>
      <c r="E49" s="30" t="s">
        <v>140</v>
      </c>
      <c r="F49" s="31">
        <f>('Misc Electric'!AE24)</f>
        <v>0</v>
      </c>
      <c r="G49" s="32" t="s">
        <v>122</v>
      </c>
      <c r="H49" s="34">
        <f>SUM('Misc Electric'!AF24)</f>
        <v>0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="60" zoomScalePageLayoutView="0" workbookViewId="0" topLeftCell="A1">
      <selection activeCell="A22" sqref="A22:IV2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0" t="s">
        <v>250</v>
      </c>
      <c r="B1" s="220"/>
      <c r="C1" s="220"/>
      <c r="D1" s="220"/>
      <c r="E1" s="220"/>
      <c r="F1" s="220"/>
      <c r="G1" s="220"/>
      <c r="H1" s="220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21" t="s">
        <v>128</v>
      </c>
      <c r="G2" s="222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Electric'!AG11)</f>
        <v>0</v>
      </c>
      <c r="D3" s="30" t="s">
        <v>131</v>
      </c>
      <c r="E3" s="2" t="s">
        <v>132</v>
      </c>
      <c r="F3" s="31">
        <f>('Misc Electric'!AH11)</f>
        <v>0</v>
      </c>
      <c r="G3" s="32" t="s">
        <v>121</v>
      </c>
      <c r="H3" s="33">
        <f>SUM('Misc Electric'!AI11)</f>
        <v>0</v>
      </c>
    </row>
    <row r="4" spans="1:8" ht="15.75">
      <c r="A4" s="28" t="s">
        <v>130</v>
      </c>
      <c r="B4" s="29" t="s">
        <v>133</v>
      </c>
      <c r="C4" s="35">
        <f>('Misc Electric'!AG12)</f>
        <v>0</v>
      </c>
      <c r="D4" s="30" t="s">
        <v>134</v>
      </c>
      <c r="E4" s="2" t="s">
        <v>132</v>
      </c>
      <c r="F4" s="31">
        <f>('Misc Electric'!AH12)</f>
        <v>0</v>
      </c>
      <c r="G4" s="32" t="s">
        <v>121</v>
      </c>
      <c r="H4" s="33">
        <f>SUM('Misc Electric'!AI12)</f>
        <v>0</v>
      </c>
    </row>
    <row r="5" spans="1:8" ht="15.75">
      <c r="A5" s="28" t="s">
        <v>130</v>
      </c>
      <c r="B5" s="29" t="s">
        <v>135</v>
      </c>
      <c r="C5" s="35">
        <f>('Misc Electric'!AG13)</f>
        <v>0</v>
      </c>
      <c r="D5" s="30" t="s">
        <v>136</v>
      </c>
      <c r="E5" s="2" t="s">
        <v>132</v>
      </c>
      <c r="F5" s="31">
        <f>('Misc Electric'!AH13)</f>
        <v>0</v>
      </c>
      <c r="G5" s="32" t="s">
        <v>121</v>
      </c>
      <c r="H5" s="33">
        <f>SUM('Misc Electric'!AI13)</f>
        <v>0</v>
      </c>
    </row>
    <row r="6" spans="1:8" ht="15.75">
      <c r="A6" s="28" t="s">
        <v>130</v>
      </c>
      <c r="B6" s="29" t="s">
        <v>206</v>
      </c>
      <c r="C6" s="35"/>
      <c r="D6" s="30" t="s">
        <v>207</v>
      </c>
      <c r="E6" s="2" t="s">
        <v>132</v>
      </c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Jasper'!AG14)</f>
        <v>0</v>
      </c>
      <c r="D7" s="30" t="s">
        <v>137</v>
      </c>
      <c r="E7" s="2" t="s">
        <v>138</v>
      </c>
      <c r="F7" s="31">
        <f>('City of Jasper'!AH14)</f>
        <v>0</v>
      </c>
      <c r="G7" s="32" t="s">
        <v>139</v>
      </c>
      <c r="H7" s="33">
        <f>SUM('City of Jasper'!AI14)</f>
        <v>0</v>
      </c>
    </row>
    <row r="8" spans="1:8" ht="15.75">
      <c r="A8" s="38" t="s">
        <v>7</v>
      </c>
      <c r="B8" s="37" t="s">
        <v>170</v>
      </c>
      <c r="C8" s="35">
        <f>('City of Jasper'!AG17)</f>
        <v>0</v>
      </c>
      <c r="D8" s="41" t="s">
        <v>169</v>
      </c>
      <c r="E8" s="42" t="s">
        <v>138</v>
      </c>
      <c r="F8" s="31">
        <f>SUM('City of Jasper'!AH17)</f>
        <v>0</v>
      </c>
      <c r="G8" s="44" t="s">
        <v>139</v>
      </c>
      <c r="H8" s="33">
        <f>SUM('City of Jasper'!AI17)</f>
        <v>0</v>
      </c>
    </row>
    <row r="9" spans="1:8" ht="15.75">
      <c r="A9" s="28" t="s">
        <v>7</v>
      </c>
      <c r="B9" s="29" t="s">
        <v>73</v>
      </c>
      <c r="C9" s="35">
        <f>('City of Jasper'!AG7)</f>
        <v>0</v>
      </c>
      <c r="D9" s="30" t="s">
        <v>134</v>
      </c>
      <c r="E9" s="2" t="s">
        <v>140</v>
      </c>
      <c r="F9" s="31">
        <f>('City of Jasper'!AH7)</f>
        <v>0</v>
      </c>
      <c r="G9" s="32" t="s">
        <v>122</v>
      </c>
      <c r="H9" s="33">
        <f>SUM('City of Jasper'!AI7)</f>
        <v>0</v>
      </c>
    </row>
    <row r="10" spans="1:8" ht="15.75">
      <c r="A10" s="28" t="s">
        <v>7</v>
      </c>
      <c r="B10" s="29" t="s">
        <v>98</v>
      </c>
      <c r="C10" s="35">
        <f>('City of Jasper'!AG13)</f>
        <v>0</v>
      </c>
      <c r="D10" s="30" t="s">
        <v>141</v>
      </c>
      <c r="E10" s="2" t="s">
        <v>138</v>
      </c>
      <c r="F10" s="31">
        <f>('City of Jasper'!AH13)</f>
        <v>0</v>
      </c>
      <c r="G10" s="32" t="s">
        <v>139</v>
      </c>
      <c r="H10" s="33">
        <f>SUM('City of Jasper'!AI13)</f>
        <v>0</v>
      </c>
    </row>
    <row r="11" spans="1:8" ht="15.75">
      <c r="A11" s="28" t="s">
        <v>7</v>
      </c>
      <c r="B11" s="29" t="s">
        <v>94</v>
      </c>
      <c r="C11" s="35">
        <f>('City of Jasper'!AG12)</f>
        <v>0</v>
      </c>
      <c r="D11" s="30" t="s">
        <v>142</v>
      </c>
      <c r="E11" s="2" t="s">
        <v>138</v>
      </c>
      <c r="F11" s="31">
        <f>('City of Jasper'!AH12)</f>
        <v>0</v>
      </c>
      <c r="G11" s="32" t="s">
        <v>139</v>
      </c>
      <c r="H11" s="33">
        <f>SUM('City of Jasper'!AI12)</f>
        <v>0</v>
      </c>
    </row>
    <row r="12" spans="1:8" ht="15.75">
      <c r="A12" s="28" t="s">
        <v>7</v>
      </c>
      <c r="B12" s="29" t="s">
        <v>72</v>
      </c>
      <c r="C12" s="35" t="e">
        <f>('City of Jasper'!#REF!)</f>
        <v>#REF!</v>
      </c>
      <c r="D12" s="30" t="s">
        <v>143</v>
      </c>
      <c r="E12" s="2" t="s">
        <v>140</v>
      </c>
      <c r="F12" s="31" t="e">
        <f>('City of Jasper'!#REF!)</f>
        <v>#REF!</v>
      </c>
      <c r="G12" s="32" t="s">
        <v>122</v>
      </c>
      <c r="H12" s="33" t="e">
        <f>SUM('City of Jasper'!#REF!)</f>
        <v>#REF!</v>
      </c>
    </row>
    <row r="13" spans="1:8" ht="15.75">
      <c r="A13" s="28" t="s">
        <v>7</v>
      </c>
      <c r="B13" s="29" t="s">
        <v>71</v>
      </c>
      <c r="C13" s="35">
        <f>('City of Jasper'!AG5)</f>
        <v>0</v>
      </c>
      <c r="D13" s="30" t="s">
        <v>144</v>
      </c>
      <c r="E13" s="2" t="s">
        <v>140</v>
      </c>
      <c r="F13" s="31">
        <f>('City of Jasper'!AH5)</f>
        <v>0</v>
      </c>
      <c r="G13" s="32" t="s">
        <v>122</v>
      </c>
      <c r="H13" s="33">
        <f>SUM('City of Jasper'!AI5)</f>
        <v>0</v>
      </c>
    </row>
    <row r="14" spans="1:8" ht="15.75">
      <c r="A14" s="28" t="s">
        <v>7</v>
      </c>
      <c r="B14" s="29" t="s">
        <v>74</v>
      </c>
      <c r="C14" s="35">
        <f>('City of Jasper'!AG6)</f>
        <v>0</v>
      </c>
      <c r="D14" s="30" t="s">
        <v>145</v>
      </c>
      <c r="E14" s="2" t="s">
        <v>138</v>
      </c>
      <c r="F14" s="31">
        <f>('City of Jasper'!AH6)</f>
        <v>0</v>
      </c>
      <c r="G14" s="32" t="s">
        <v>139</v>
      </c>
      <c r="H14" s="33">
        <f>SUM('City of Jasper'!AI6)</f>
        <v>0</v>
      </c>
    </row>
    <row r="15" spans="1:8" ht="15.75">
      <c r="A15" s="28" t="s">
        <v>7</v>
      </c>
      <c r="B15" s="29" t="s">
        <v>78</v>
      </c>
      <c r="C15" s="35">
        <f>('City of Jasper'!AG8)</f>
        <v>0</v>
      </c>
      <c r="D15" s="30" t="s">
        <v>134</v>
      </c>
      <c r="E15" s="2" t="s">
        <v>138</v>
      </c>
      <c r="F15" s="31">
        <f>('City of Jasper'!AH8)</f>
        <v>0</v>
      </c>
      <c r="G15" s="32" t="s">
        <v>139</v>
      </c>
      <c r="H15" s="33">
        <f>SUM('City of Jasper'!AI8)</f>
        <v>0</v>
      </c>
    </row>
    <row r="16" spans="1:8" ht="15.75">
      <c r="A16" s="28" t="s">
        <v>7</v>
      </c>
      <c r="B16" s="29" t="s">
        <v>77</v>
      </c>
      <c r="C16" s="35">
        <f>('City of Jasper'!AG11)</f>
        <v>0</v>
      </c>
      <c r="D16" s="30" t="s">
        <v>146</v>
      </c>
      <c r="E16" s="2" t="s">
        <v>138</v>
      </c>
      <c r="F16" s="31">
        <f>('City of Jasper'!AH11)</f>
        <v>0</v>
      </c>
      <c r="G16" s="32" t="s">
        <v>139</v>
      </c>
      <c r="H16" s="33">
        <f>SUM('City of Jasper'!AI11)</f>
        <v>0</v>
      </c>
    </row>
    <row r="17" spans="1:8" ht="15.75">
      <c r="A17" s="38" t="s">
        <v>7</v>
      </c>
      <c r="B17" s="49" t="s">
        <v>105</v>
      </c>
      <c r="C17" s="35">
        <f>('City of Jasper'!AG15)</f>
        <v>0</v>
      </c>
      <c r="D17" s="41" t="s">
        <v>167</v>
      </c>
      <c r="E17" s="42" t="s">
        <v>138</v>
      </c>
      <c r="F17" s="31">
        <f>('City of Jasper'!AH15)</f>
        <v>0</v>
      </c>
      <c r="G17" s="44" t="s">
        <v>139</v>
      </c>
      <c r="H17" s="33">
        <f>SUM('City of Jasper'!AI15)</f>
        <v>0</v>
      </c>
    </row>
    <row r="18" spans="1:8" ht="15.75">
      <c r="A18" s="28" t="s">
        <v>7</v>
      </c>
      <c r="B18" s="48" t="s">
        <v>76</v>
      </c>
      <c r="C18" s="35">
        <f>('City of Jasper'!AG12)</f>
        <v>0</v>
      </c>
      <c r="D18" s="30" t="s">
        <v>147</v>
      </c>
      <c r="E18" s="2" t="s">
        <v>140</v>
      </c>
      <c r="F18" s="31">
        <f>('City of Jasper'!AH12)</f>
        <v>0</v>
      </c>
      <c r="G18" s="32" t="s">
        <v>122</v>
      </c>
      <c r="H18" s="33">
        <f>SUM('City of Jasper'!AI12)</f>
        <v>0</v>
      </c>
    </row>
    <row r="19" spans="1:8" ht="15.75">
      <c r="A19" s="28" t="s">
        <v>7</v>
      </c>
      <c r="B19" s="29" t="s">
        <v>75</v>
      </c>
      <c r="C19" s="35">
        <f>('City of Jasper'!AG13)</f>
        <v>0</v>
      </c>
      <c r="D19" s="30" t="s">
        <v>147</v>
      </c>
      <c r="E19" s="2" t="s">
        <v>138</v>
      </c>
      <c r="F19" s="31">
        <f>('City of Jasper'!AH13)</f>
        <v>0</v>
      </c>
      <c r="G19" s="32" t="s">
        <v>139</v>
      </c>
      <c r="H19" s="33">
        <f>SUM('City of Jasper'!AI13)</f>
        <v>0</v>
      </c>
    </row>
    <row r="20" spans="1:8" ht="15.75">
      <c r="A20" s="28" t="s">
        <v>7</v>
      </c>
      <c r="B20" s="29" t="s">
        <v>209</v>
      </c>
      <c r="C20" s="35"/>
      <c r="D20" s="30" t="s">
        <v>210</v>
      </c>
      <c r="E20" s="2" t="s">
        <v>138</v>
      </c>
      <c r="F20" s="31"/>
      <c r="G20" s="32"/>
      <c r="H20" s="33"/>
    </row>
    <row r="21" spans="1:8" ht="15.75">
      <c r="A21" s="28" t="s">
        <v>7</v>
      </c>
      <c r="B21" s="29" t="s">
        <v>172</v>
      </c>
      <c r="C21" s="35">
        <f>'City of Jasper'!AG16</f>
        <v>0</v>
      </c>
      <c r="D21" s="30" t="s">
        <v>171</v>
      </c>
      <c r="E21" s="2" t="s">
        <v>138</v>
      </c>
      <c r="F21" s="31">
        <f>SUM('City of Jasper'!AH16)</f>
        <v>0</v>
      </c>
      <c r="G21" s="32" t="s">
        <v>139</v>
      </c>
      <c r="H21" s="33">
        <f>SUM('City of Jasper'!AI16)</f>
        <v>0</v>
      </c>
    </row>
    <row r="22" spans="1:8" ht="15.75" hidden="1">
      <c r="A22" s="28" t="s">
        <v>32</v>
      </c>
      <c r="B22" s="29" t="s">
        <v>104</v>
      </c>
      <c r="C22" s="35">
        <f>('Misc Electric'!AG6)</f>
        <v>0</v>
      </c>
      <c r="D22" s="30" t="s">
        <v>148</v>
      </c>
      <c r="E22" s="2" t="s">
        <v>138</v>
      </c>
      <c r="F22" s="31">
        <f>('Misc Electric'!AH6)</f>
        <v>0</v>
      </c>
      <c r="G22" s="32" t="s">
        <v>139</v>
      </c>
      <c r="H22" s="33">
        <f>SUM('Misc Electric'!AI6)</f>
        <v>0</v>
      </c>
    </row>
    <row r="23" spans="1:8" ht="15.75">
      <c r="A23" s="28" t="s">
        <v>32</v>
      </c>
      <c r="B23" s="29" t="s">
        <v>90</v>
      </c>
      <c r="C23" s="35">
        <f>('Misc Electric'!AG5)</f>
        <v>0</v>
      </c>
      <c r="D23" s="30" t="s">
        <v>149</v>
      </c>
      <c r="E23" s="2" t="s">
        <v>138</v>
      </c>
      <c r="F23" s="31">
        <f>('Misc Electric'!AH5)</f>
        <v>0</v>
      </c>
      <c r="G23" s="32" t="s">
        <v>139</v>
      </c>
      <c r="H23" s="33">
        <f>SUM('Misc Electric'!AI5)</f>
        <v>0</v>
      </c>
    </row>
    <row r="24" spans="1:8" s="39" customFormat="1" ht="15.75">
      <c r="A24" s="38" t="s">
        <v>32</v>
      </c>
      <c r="B24" s="37" t="s">
        <v>91</v>
      </c>
      <c r="C24" s="40">
        <f>('Misc Electric'!AG17)</f>
        <v>0</v>
      </c>
      <c r="D24" s="41" t="s">
        <v>149</v>
      </c>
      <c r="E24" s="42" t="s">
        <v>140</v>
      </c>
      <c r="F24" s="43">
        <f>('Misc Electric'!AH17)</f>
        <v>0</v>
      </c>
      <c r="G24" s="44" t="s">
        <v>122</v>
      </c>
      <c r="H24" s="51">
        <f>SUM('Misc Electric'!AI17)</f>
        <v>0</v>
      </c>
    </row>
    <row r="25" spans="1:8" ht="15.75">
      <c r="A25" s="28" t="s">
        <v>150</v>
      </c>
      <c r="B25" s="29">
        <v>33482103</v>
      </c>
      <c r="C25" s="35">
        <f>('Misc Electric'!AG9)</f>
        <v>0</v>
      </c>
      <c r="D25" s="30" t="s">
        <v>57</v>
      </c>
      <c r="E25" s="2" t="s">
        <v>138</v>
      </c>
      <c r="F25" s="31">
        <f>('Misc Electric'!AH9)</f>
        <v>0</v>
      </c>
      <c r="G25" s="32" t="s">
        <v>139</v>
      </c>
      <c r="H25" s="33">
        <f>SUM('Misc Electric'!AI9)</f>
        <v>0</v>
      </c>
    </row>
    <row r="26" spans="1:8" ht="15.75">
      <c r="A26" s="28" t="s">
        <v>150</v>
      </c>
      <c r="B26" s="29">
        <v>33483901</v>
      </c>
      <c r="C26" s="35">
        <f>('Misc Electric'!AG10)</f>
        <v>0</v>
      </c>
      <c r="D26" s="30" t="s">
        <v>151</v>
      </c>
      <c r="E26" s="2" t="s">
        <v>138</v>
      </c>
      <c r="F26" s="31">
        <f>('Misc Electric'!AH10)</f>
        <v>0</v>
      </c>
      <c r="G26" s="32" t="s">
        <v>139</v>
      </c>
      <c r="H26" s="33">
        <f>SUM('Misc Electric'!AI10)</f>
        <v>0</v>
      </c>
    </row>
    <row r="27" spans="1:8" ht="15.75">
      <c r="A27" s="28"/>
      <c r="B27" s="29"/>
      <c r="C27" s="35"/>
      <c r="D27" s="30"/>
      <c r="E27" s="2"/>
      <c r="F27" s="31"/>
      <c r="G27" s="32"/>
      <c r="H27" s="33"/>
    </row>
    <row r="28" spans="1:8" ht="15.75">
      <c r="A28" s="28" t="s">
        <v>152</v>
      </c>
      <c r="B28" s="29">
        <v>576</v>
      </c>
      <c r="C28" s="35">
        <f>('Misc Electric'!AG19)</f>
        <v>0</v>
      </c>
      <c r="D28" s="30" t="s">
        <v>153</v>
      </c>
      <c r="E28" s="2" t="s">
        <v>140</v>
      </c>
      <c r="F28" s="31">
        <f>('Misc Electric'!AH19)</f>
        <v>0</v>
      </c>
      <c r="G28" s="32" t="s">
        <v>122</v>
      </c>
      <c r="H28" s="33">
        <f>SUM('Misc Electric'!AI19)</f>
        <v>0</v>
      </c>
    </row>
    <row r="29" spans="1:8" ht="15.75">
      <c r="A29" s="28" t="s">
        <v>152</v>
      </c>
      <c r="B29" s="29">
        <v>1098</v>
      </c>
      <c r="C29" s="35">
        <f>('Misc Electric'!AG20)</f>
        <v>0</v>
      </c>
      <c r="D29" s="30" t="s">
        <v>154</v>
      </c>
      <c r="E29" s="2" t="s">
        <v>140</v>
      </c>
      <c r="F29" s="31">
        <f>('Misc Electric'!AH20)</f>
        <v>0</v>
      </c>
      <c r="G29" s="32" t="s">
        <v>122</v>
      </c>
      <c r="H29" s="33">
        <f>SUM('Misc Electric'!AI20)</f>
        <v>0</v>
      </c>
    </row>
    <row r="30" spans="1:8" ht="15.75" hidden="1">
      <c r="A30" s="28" t="s">
        <v>155</v>
      </c>
      <c r="B30" s="29" t="s">
        <v>35</v>
      </c>
      <c r="C30" s="35" t="str">
        <f>('JASPER-NEWTON'!AG5)</f>
        <v>disconnected</v>
      </c>
      <c r="D30" s="30" t="s">
        <v>143</v>
      </c>
      <c r="E30" s="2" t="s">
        <v>138</v>
      </c>
      <c r="F30" s="31">
        <f>('JASPER-NEWTON'!AH5)</f>
        <v>0</v>
      </c>
      <c r="G30" s="32" t="s">
        <v>139</v>
      </c>
      <c r="H30" s="33">
        <f>SUM('JASPER-NEWTON'!AI5)</f>
        <v>0</v>
      </c>
    </row>
    <row r="31" spans="1:8" ht="15.75">
      <c r="A31" s="28" t="s">
        <v>155</v>
      </c>
      <c r="B31" s="29" t="s">
        <v>36</v>
      </c>
      <c r="C31" s="35">
        <f>('JASPER-NEWTON'!AG6)</f>
        <v>0</v>
      </c>
      <c r="D31" s="30" t="s">
        <v>143</v>
      </c>
      <c r="E31" s="2" t="s">
        <v>138</v>
      </c>
      <c r="F31" s="31">
        <f>('JASPER-NEWTON'!AH6)</f>
        <v>0</v>
      </c>
      <c r="G31" s="32" t="s">
        <v>139</v>
      </c>
      <c r="H31" s="33">
        <f>SUM('JASPER-NEWTON'!AI6)</f>
        <v>0</v>
      </c>
    </row>
    <row r="32" spans="1:8" ht="15.75">
      <c r="A32" s="28" t="s">
        <v>155</v>
      </c>
      <c r="B32" s="29" t="s">
        <v>39</v>
      </c>
      <c r="C32" s="35">
        <f>('JASPER-NEWTON'!AG7)</f>
        <v>0</v>
      </c>
      <c r="D32" s="30" t="s">
        <v>97</v>
      </c>
      <c r="E32" s="2" t="s">
        <v>138</v>
      </c>
      <c r="F32" s="31">
        <f>('JASPER-NEWTON'!AH7)</f>
        <v>0</v>
      </c>
      <c r="G32" s="32" t="s">
        <v>139</v>
      </c>
      <c r="H32" s="33">
        <f>SUM('JASPER-NEWTON'!AI7)</f>
        <v>0</v>
      </c>
    </row>
    <row r="33" spans="1:8" ht="15.75">
      <c r="A33" s="28" t="s">
        <v>155</v>
      </c>
      <c r="B33" s="29" t="s">
        <v>40</v>
      </c>
      <c r="C33" s="35">
        <f>('JASPER-NEWTON'!AG8)</f>
        <v>0</v>
      </c>
      <c r="D33" s="30" t="s">
        <v>156</v>
      </c>
      <c r="E33" s="2" t="s">
        <v>138</v>
      </c>
      <c r="F33" s="31">
        <f>('JASPER-NEWTON'!AH8)</f>
        <v>0</v>
      </c>
      <c r="G33" s="32" t="s">
        <v>139</v>
      </c>
      <c r="H33" s="33">
        <f>SUM('JASPER-NEWTON'!AI8)</f>
        <v>0</v>
      </c>
    </row>
    <row r="34" spans="1:8" ht="15.75">
      <c r="A34" s="28" t="s">
        <v>155</v>
      </c>
      <c r="B34" s="29" t="s">
        <v>48</v>
      </c>
      <c r="C34" s="35">
        <f>('JASPER-NEWTON'!AG9)</f>
        <v>0</v>
      </c>
      <c r="D34" s="30" t="s">
        <v>96</v>
      </c>
      <c r="E34" s="2" t="s">
        <v>138</v>
      </c>
      <c r="F34" s="31">
        <f>('JASPER-NEWTON'!AH9)</f>
        <v>0</v>
      </c>
      <c r="G34" s="32" t="s">
        <v>139</v>
      </c>
      <c r="H34" s="33">
        <f>SUM('JASPER-NEWTON'!AI9)</f>
        <v>0</v>
      </c>
    </row>
    <row r="35" spans="1:8" ht="15.75">
      <c r="A35" s="28" t="s">
        <v>155</v>
      </c>
      <c r="B35" s="29" t="s">
        <v>41</v>
      </c>
      <c r="C35" s="35">
        <f>('JASPER-NEWTON'!AG10)</f>
        <v>0</v>
      </c>
      <c r="D35" s="30" t="s">
        <v>143</v>
      </c>
      <c r="E35" s="2" t="s">
        <v>138</v>
      </c>
      <c r="F35" s="31">
        <f>('JASPER-NEWTON'!AH10)</f>
        <v>0</v>
      </c>
      <c r="G35" s="32" t="s">
        <v>139</v>
      </c>
      <c r="H35" s="33">
        <f>SUM('JASPER-NEWTON'!AI10)</f>
        <v>0</v>
      </c>
    </row>
    <row r="36" spans="1:8" ht="15.75">
      <c r="A36" s="28" t="s">
        <v>155</v>
      </c>
      <c r="B36" s="29" t="s">
        <v>9</v>
      </c>
      <c r="C36" s="35">
        <f>('JASPER-NEWTON'!AG11)</f>
        <v>0</v>
      </c>
      <c r="D36" s="30" t="s">
        <v>157</v>
      </c>
      <c r="E36" s="2" t="s">
        <v>138</v>
      </c>
      <c r="F36" s="31">
        <f>('JASPER-NEWTON'!AH11)</f>
        <v>0</v>
      </c>
      <c r="G36" s="32" t="s">
        <v>139</v>
      </c>
      <c r="H36" s="33">
        <f>SUM('JASPER-NEWTON'!AI11)</f>
        <v>0</v>
      </c>
    </row>
    <row r="37" spans="1:8" ht="15.75">
      <c r="A37" s="28" t="s">
        <v>155</v>
      </c>
      <c r="B37" s="29" t="s">
        <v>25</v>
      </c>
      <c r="C37" s="35">
        <f>('JASPER-NEWTON'!AG12)</f>
        <v>0</v>
      </c>
      <c r="D37" s="30" t="s">
        <v>158</v>
      </c>
      <c r="E37" s="2" t="s">
        <v>138</v>
      </c>
      <c r="F37" s="31">
        <f>('JASPER-NEWTON'!AH12)</f>
        <v>0</v>
      </c>
      <c r="G37" s="32" t="s">
        <v>139</v>
      </c>
      <c r="H37" s="33">
        <f>SUM('JASPER-NEWTON'!AI12)</f>
        <v>0</v>
      </c>
    </row>
    <row r="38" spans="1:8" ht="15.75">
      <c r="A38" s="28" t="s">
        <v>155</v>
      </c>
      <c r="B38" s="29" t="s">
        <v>23</v>
      </c>
      <c r="C38" s="35">
        <f>('JASPER-NEWTON'!AD13)</f>
        <v>0</v>
      </c>
      <c r="D38" s="30" t="s">
        <v>158</v>
      </c>
      <c r="E38" s="2" t="s">
        <v>138</v>
      </c>
      <c r="F38" s="31">
        <f>('JASPER-NEWTON'!AE13)</f>
        <v>0</v>
      </c>
      <c r="G38" s="32" t="s">
        <v>139</v>
      </c>
      <c r="H38" s="33">
        <f>SUM('JASPER-NEWTON'!AF13)</f>
        <v>0</v>
      </c>
    </row>
    <row r="39" spans="1:8" ht="15.75">
      <c r="A39" s="28" t="s">
        <v>155</v>
      </c>
      <c r="B39" s="29" t="s">
        <v>42</v>
      </c>
      <c r="C39" s="35">
        <f>('JASPER-NEWTON'!AG14)</f>
        <v>0</v>
      </c>
      <c r="D39" s="30" t="s">
        <v>143</v>
      </c>
      <c r="E39" s="2" t="s">
        <v>138</v>
      </c>
      <c r="F39" s="31">
        <f>('JASPER-NEWTON'!AH14)</f>
        <v>0</v>
      </c>
      <c r="G39" s="32" t="s">
        <v>139</v>
      </c>
      <c r="H39" s="33">
        <f>SUM('JASPER-NEWTON'!AI14)</f>
        <v>0</v>
      </c>
    </row>
    <row r="40" spans="1:8" ht="15.75">
      <c r="A40" s="28" t="s">
        <v>155</v>
      </c>
      <c r="B40" s="29" t="s">
        <v>16</v>
      </c>
      <c r="C40" s="35">
        <f>('JASPER-NEWTON'!AG15)</f>
        <v>0</v>
      </c>
      <c r="D40" s="30" t="s">
        <v>159</v>
      </c>
      <c r="E40" s="2" t="s">
        <v>138</v>
      </c>
      <c r="F40" s="31">
        <f>('JASPER-NEWTON'!AH15)</f>
        <v>0</v>
      </c>
      <c r="G40" s="32" t="s">
        <v>139</v>
      </c>
      <c r="H40" s="33">
        <f>SUM('JASPER-NEWTON'!AI15)</f>
        <v>0</v>
      </c>
    </row>
    <row r="41" spans="1:8" ht="15.75">
      <c r="A41" s="28" t="s">
        <v>155</v>
      </c>
      <c r="B41" s="29" t="s">
        <v>45</v>
      </c>
      <c r="C41" s="35">
        <f>('JASPER-NEWTON'!AG16)</f>
        <v>0</v>
      </c>
      <c r="D41" s="30" t="s">
        <v>144</v>
      </c>
      <c r="E41" s="2" t="s">
        <v>138</v>
      </c>
      <c r="F41" s="31">
        <f>('JASPER-NEWTON'!AH16)</f>
        <v>0</v>
      </c>
      <c r="G41" s="32" t="s">
        <v>139</v>
      </c>
      <c r="H41" s="33">
        <f>SUM('JASPER-NEWTON'!AI16)</f>
        <v>0</v>
      </c>
    </row>
    <row r="42" spans="1:8" ht="15.75">
      <c r="A42" s="28" t="s">
        <v>155</v>
      </c>
      <c r="B42" s="29" t="s">
        <v>13</v>
      </c>
      <c r="C42" s="35">
        <f>('JASPER-NEWTON'!AG17)</f>
        <v>0</v>
      </c>
      <c r="D42" s="30" t="s">
        <v>156</v>
      </c>
      <c r="E42" s="2" t="s">
        <v>138</v>
      </c>
      <c r="F42" s="31">
        <f>('JASPER-NEWTON'!AH17)</f>
        <v>0</v>
      </c>
      <c r="G42" s="32" t="s">
        <v>139</v>
      </c>
      <c r="H42" s="33">
        <f>SUM('JASPER-NEWTON'!AI17)</f>
        <v>0</v>
      </c>
    </row>
    <row r="43" spans="1:8" ht="15.75">
      <c r="A43" s="28" t="s">
        <v>155</v>
      </c>
      <c r="B43" s="29" t="s">
        <v>19</v>
      </c>
      <c r="C43" s="35">
        <f>('JASPER-NEWTON'!AG18)</f>
        <v>0</v>
      </c>
      <c r="D43" s="30" t="s">
        <v>154</v>
      </c>
      <c r="E43" s="2" t="s">
        <v>138</v>
      </c>
      <c r="F43" s="31">
        <f>('JASPER-NEWTON'!AH18)</f>
        <v>0</v>
      </c>
      <c r="G43" s="32" t="s">
        <v>139</v>
      </c>
      <c r="H43" s="33">
        <f>SUM('JASPER-NEWTON'!AI18)</f>
        <v>0</v>
      </c>
    </row>
    <row r="44" spans="1:8" ht="15.75">
      <c r="A44" s="28" t="s">
        <v>155</v>
      </c>
      <c r="B44" s="29" t="s">
        <v>46</v>
      </c>
      <c r="C44" s="35">
        <f>('JASPER-NEWTON'!AG19)</f>
        <v>0</v>
      </c>
      <c r="D44" s="30" t="s">
        <v>97</v>
      </c>
      <c r="E44" s="2" t="s">
        <v>138</v>
      </c>
      <c r="F44" s="31">
        <f>('JASPER-NEWTON'!AH19)</f>
        <v>0</v>
      </c>
      <c r="G44" s="32" t="s">
        <v>139</v>
      </c>
      <c r="H44" s="33">
        <f>SUM('JASPER-NEWTON'!AI19)</f>
        <v>0</v>
      </c>
    </row>
    <row r="45" spans="1:8" ht="15.75">
      <c r="A45" s="28" t="s">
        <v>155</v>
      </c>
      <c r="B45" s="29" t="s">
        <v>47</v>
      </c>
      <c r="C45" s="35" t="e">
        <f>('JASPER-NEWTON'!#REF!)</f>
        <v>#REF!</v>
      </c>
      <c r="D45" s="2" t="s">
        <v>97</v>
      </c>
      <c r="E45" s="2" t="s">
        <v>138</v>
      </c>
      <c r="F45" s="31" t="e">
        <f>('JASPER-NEWTON'!#REF!)</f>
        <v>#REF!</v>
      </c>
      <c r="G45" s="32" t="s">
        <v>139</v>
      </c>
      <c r="H45" s="33" t="e">
        <f>SUM('JASPER-NEWTON'!#REF!)</f>
        <v>#REF!</v>
      </c>
    </row>
    <row r="46" spans="1:8" ht="15.75">
      <c r="A46" s="28" t="s">
        <v>155</v>
      </c>
      <c r="B46" s="29" t="s">
        <v>66</v>
      </c>
      <c r="C46" s="35">
        <f>('JASPER-NEWTON'!AG21)</f>
        <v>0</v>
      </c>
      <c r="D46" s="2" t="s">
        <v>159</v>
      </c>
      <c r="E46" s="2" t="s">
        <v>138</v>
      </c>
      <c r="F46" s="31">
        <f>('JASPER-NEWTON'!AH21)</f>
        <v>0</v>
      </c>
      <c r="G46" s="32" t="s">
        <v>139</v>
      </c>
      <c r="H46" s="33">
        <f>SUM('JASPER-NEWTON'!AI21)</f>
        <v>0</v>
      </c>
    </row>
    <row r="47" spans="1:8" ht="15.75">
      <c r="A47" s="28"/>
      <c r="B47" s="29"/>
      <c r="C47" s="35"/>
      <c r="D47" s="2"/>
      <c r="E47" s="2"/>
      <c r="F47" s="31"/>
      <c r="G47" s="32"/>
      <c r="H47" s="33"/>
    </row>
    <row r="48" spans="1:8" ht="15.75">
      <c r="A48" s="28" t="s">
        <v>161</v>
      </c>
      <c r="B48" s="29">
        <v>154</v>
      </c>
      <c r="C48" s="35">
        <f>('Misc Electric'!AG22)</f>
        <v>0</v>
      </c>
      <c r="D48" s="2" t="s">
        <v>159</v>
      </c>
      <c r="E48" s="2" t="s">
        <v>140</v>
      </c>
      <c r="F48" s="31">
        <f>('Misc Electric'!AH22)</f>
        <v>0</v>
      </c>
      <c r="G48" s="32" t="s">
        <v>122</v>
      </c>
      <c r="H48" s="34">
        <f>SUM('Misc Electric'!AI22)</f>
        <v>0</v>
      </c>
    </row>
    <row r="49" spans="1:8" ht="15.75">
      <c r="A49" s="28" t="s">
        <v>162</v>
      </c>
      <c r="B49" s="29" t="s">
        <v>29</v>
      </c>
      <c r="C49" s="35">
        <f>('Misc Electric'!AG7)</f>
        <v>0</v>
      </c>
      <c r="D49" s="2" t="s">
        <v>163</v>
      </c>
      <c r="E49" s="30" t="s">
        <v>138</v>
      </c>
      <c r="F49" s="31">
        <f>('Misc Electric'!AH7)</f>
        <v>0</v>
      </c>
      <c r="G49" s="32" t="s">
        <v>139</v>
      </c>
      <c r="H49" s="34">
        <f>SUM('Misc Electric'!AI7)</f>
        <v>0</v>
      </c>
    </row>
    <row r="50" spans="1:8" ht="15.75">
      <c r="A50" s="28" t="s">
        <v>164</v>
      </c>
      <c r="B50" s="29">
        <v>97</v>
      </c>
      <c r="C50" s="35">
        <f>('Misc Electric'!AG23)</f>
        <v>0</v>
      </c>
      <c r="D50" s="2" t="s">
        <v>165</v>
      </c>
      <c r="E50" s="30" t="s">
        <v>140</v>
      </c>
      <c r="F50" s="31">
        <f>('Misc Electric'!AH23)</f>
        <v>0</v>
      </c>
      <c r="G50" s="32" t="s">
        <v>122</v>
      </c>
      <c r="H50" s="34">
        <f>SUM('Misc Electric'!AI23)</f>
        <v>0</v>
      </c>
    </row>
    <row r="51" spans="1:8" ht="15.75">
      <c r="A51" s="28" t="s">
        <v>164</v>
      </c>
      <c r="B51" s="29">
        <v>1431</v>
      </c>
      <c r="C51" s="35">
        <f>('Misc Electric'!AG24)</f>
        <v>0</v>
      </c>
      <c r="D51" s="2" t="s">
        <v>166</v>
      </c>
      <c r="E51" s="30" t="s">
        <v>140</v>
      </c>
      <c r="F51" s="31">
        <f>('Misc Electric'!AH24)</f>
        <v>0</v>
      </c>
      <c r="G51" s="32" t="s">
        <v>122</v>
      </c>
      <c r="H51" s="34">
        <f>SUM('Misc Electric'!AI24)</f>
        <v>0</v>
      </c>
    </row>
    <row r="53" spans="6:8" ht="15.75">
      <c r="F53" s="46"/>
      <c r="H53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zoomScalePageLayoutView="0" workbookViewId="0" topLeftCell="A1">
      <selection activeCell="A22" sqref="A22:IV2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0" t="s">
        <v>249</v>
      </c>
      <c r="B1" s="220"/>
      <c r="C1" s="220"/>
      <c r="D1" s="220"/>
      <c r="E1" s="220"/>
      <c r="F1" s="220"/>
      <c r="G1" s="220"/>
      <c r="H1" s="220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21" t="s">
        <v>128</v>
      </c>
      <c r="G2" s="222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Electric'!AJ11)</f>
        <v>0</v>
      </c>
      <c r="D3" s="30" t="s">
        <v>131</v>
      </c>
      <c r="E3" s="2" t="s">
        <v>132</v>
      </c>
      <c r="F3" s="31">
        <f>('Misc Electric'!AK11)</f>
        <v>0</v>
      </c>
      <c r="G3" s="32" t="s">
        <v>121</v>
      </c>
      <c r="H3" s="33">
        <f>SUM('Misc Electric'!AL11)</f>
        <v>0</v>
      </c>
    </row>
    <row r="4" spans="1:8" ht="15.75">
      <c r="A4" s="28" t="s">
        <v>130</v>
      </c>
      <c r="B4" s="29" t="s">
        <v>133</v>
      </c>
      <c r="C4" s="35">
        <f>('Misc Electric'!AJ12)</f>
        <v>0</v>
      </c>
      <c r="D4" s="30" t="s">
        <v>134</v>
      </c>
      <c r="E4" s="2" t="s">
        <v>132</v>
      </c>
      <c r="F4" s="31">
        <f>('Misc Electric'!AK12)</f>
        <v>0</v>
      </c>
      <c r="G4" s="32" t="s">
        <v>121</v>
      </c>
      <c r="H4" s="33">
        <f>SUM('Misc Electric'!AL12)</f>
        <v>0</v>
      </c>
    </row>
    <row r="5" spans="1:8" ht="15.75">
      <c r="A5" s="28" t="s">
        <v>130</v>
      </c>
      <c r="B5" s="29" t="s">
        <v>135</v>
      </c>
      <c r="C5" s="35">
        <f>('Misc Electric'!AJ13)</f>
        <v>0</v>
      </c>
      <c r="D5" s="30" t="s">
        <v>136</v>
      </c>
      <c r="E5" s="2" t="s">
        <v>132</v>
      </c>
      <c r="F5" s="31">
        <f>('Misc Electric'!AK13)</f>
        <v>0</v>
      </c>
      <c r="G5" s="32" t="s">
        <v>121</v>
      </c>
      <c r="H5" s="33">
        <f>SUM('Misc Electric'!AL13)</f>
        <v>0</v>
      </c>
    </row>
    <row r="6" spans="1:8" ht="15.75">
      <c r="A6" s="28" t="s">
        <v>130</v>
      </c>
      <c r="B6" s="29" t="s">
        <v>206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Jasper'!AJ14)</f>
        <v>0</v>
      </c>
      <c r="D7" s="30" t="s">
        <v>137</v>
      </c>
      <c r="E7" s="2" t="s">
        <v>138</v>
      </c>
      <c r="F7" s="31">
        <f>('City of Jasper'!AK14)</f>
        <v>0</v>
      </c>
      <c r="G7" s="32" t="s">
        <v>139</v>
      </c>
      <c r="H7" s="33">
        <f>SUM('City of Jasper'!AL14)</f>
        <v>0</v>
      </c>
    </row>
    <row r="8" spans="1:8" ht="15.75">
      <c r="A8" s="38" t="s">
        <v>7</v>
      </c>
      <c r="B8" s="37" t="s">
        <v>170</v>
      </c>
      <c r="C8" s="35">
        <f>('City of Jasper'!AJ17)</f>
        <v>0</v>
      </c>
      <c r="D8" s="41" t="s">
        <v>169</v>
      </c>
      <c r="E8" s="42" t="s">
        <v>138</v>
      </c>
      <c r="F8" s="31">
        <f>SUM('City of Jasper'!AK17)</f>
        <v>0</v>
      </c>
      <c r="G8" s="44" t="s">
        <v>139</v>
      </c>
      <c r="H8" s="33">
        <f>SUM('City of Jasper'!AL17)</f>
        <v>0</v>
      </c>
    </row>
    <row r="9" spans="1:8" ht="15.75">
      <c r="A9" s="28" t="s">
        <v>7</v>
      </c>
      <c r="B9" s="29" t="s">
        <v>73</v>
      </c>
      <c r="C9" s="35">
        <f>('City of Jasper'!AJ7)</f>
        <v>0</v>
      </c>
      <c r="D9" s="30" t="s">
        <v>134</v>
      </c>
      <c r="E9" s="2" t="s">
        <v>140</v>
      </c>
      <c r="F9" s="31">
        <f>('City of Jasper'!AK7)</f>
        <v>0</v>
      </c>
      <c r="G9" s="32" t="s">
        <v>122</v>
      </c>
      <c r="H9" s="33">
        <f>SUM('City of Jasper'!AL7)</f>
        <v>0</v>
      </c>
    </row>
    <row r="10" spans="1:8" ht="15.75">
      <c r="A10" s="28" t="s">
        <v>7</v>
      </c>
      <c r="B10" s="29" t="s">
        <v>98</v>
      </c>
      <c r="C10" s="35">
        <f>('City of Jasper'!AJ13)</f>
        <v>0</v>
      </c>
      <c r="D10" s="30" t="s">
        <v>141</v>
      </c>
      <c r="E10" s="2" t="s">
        <v>138</v>
      </c>
      <c r="F10" s="31">
        <f>('City of Jasper'!AK13)</f>
        <v>0</v>
      </c>
      <c r="G10" s="32" t="s">
        <v>139</v>
      </c>
      <c r="H10" s="33">
        <f>SUM('City of Jasper'!AL13)</f>
        <v>0</v>
      </c>
    </row>
    <row r="11" spans="1:8" ht="15.75">
      <c r="A11" s="28" t="s">
        <v>7</v>
      </c>
      <c r="B11" s="29" t="s">
        <v>94</v>
      </c>
      <c r="C11" s="35">
        <f>('City of Jasper'!AJ12)</f>
        <v>0</v>
      </c>
      <c r="D11" s="30" t="s">
        <v>142</v>
      </c>
      <c r="E11" s="2" t="s">
        <v>138</v>
      </c>
      <c r="F11" s="31">
        <f>('City of Jasper'!AK12)</f>
        <v>0</v>
      </c>
      <c r="G11" s="32" t="s">
        <v>139</v>
      </c>
      <c r="H11" s="33">
        <f>SUM('City of Jasper'!AL12)</f>
        <v>0</v>
      </c>
    </row>
    <row r="12" spans="1:8" ht="15.75">
      <c r="A12" s="28" t="s">
        <v>7</v>
      </c>
      <c r="B12" s="29" t="s">
        <v>72</v>
      </c>
      <c r="C12" s="35">
        <f>('City of Jasper'!AG4)</f>
        <v>0</v>
      </c>
      <c r="D12" s="30" t="s">
        <v>143</v>
      </c>
      <c r="E12" s="2" t="s">
        <v>140</v>
      </c>
      <c r="F12" s="31">
        <f>('City of Jasper'!AH4)</f>
        <v>0</v>
      </c>
      <c r="G12" s="32" t="s">
        <v>122</v>
      </c>
      <c r="H12" s="33">
        <f>SUM('City of Jasper'!AI4)</f>
        <v>0</v>
      </c>
    </row>
    <row r="13" spans="1:8" ht="15.75">
      <c r="A13" s="28" t="s">
        <v>7</v>
      </c>
      <c r="B13" s="29" t="s">
        <v>71</v>
      </c>
      <c r="C13" s="35">
        <f>('City of Jasper'!AJ5)</f>
        <v>0</v>
      </c>
      <c r="D13" s="30" t="s">
        <v>144</v>
      </c>
      <c r="E13" s="2" t="s">
        <v>140</v>
      </c>
      <c r="F13" s="31">
        <f>('City of Jasper'!AK5)</f>
        <v>0</v>
      </c>
      <c r="G13" s="32" t="s">
        <v>122</v>
      </c>
      <c r="H13" s="33">
        <f>SUM('City of Jasper'!AL5)</f>
        <v>0</v>
      </c>
    </row>
    <row r="14" spans="1:8" ht="15.75">
      <c r="A14" s="28" t="s">
        <v>7</v>
      </c>
      <c r="B14" s="29" t="s">
        <v>74</v>
      </c>
      <c r="C14" s="35">
        <f>('City of Jasper'!AJ6)</f>
        <v>0</v>
      </c>
      <c r="D14" s="30" t="s">
        <v>145</v>
      </c>
      <c r="E14" s="2" t="s">
        <v>138</v>
      </c>
      <c r="F14" s="31">
        <f>('City of Jasper'!AK6)</f>
        <v>0</v>
      </c>
      <c r="G14" s="32" t="s">
        <v>139</v>
      </c>
      <c r="H14" s="33">
        <f>SUM('City of Jasper'!AL6)</f>
        <v>0</v>
      </c>
    </row>
    <row r="15" spans="1:8" ht="15.75">
      <c r="A15" s="28" t="s">
        <v>7</v>
      </c>
      <c r="B15" s="29" t="s">
        <v>78</v>
      </c>
      <c r="C15" s="35">
        <f>('City of Jasper'!AJ8)</f>
        <v>0</v>
      </c>
      <c r="D15" s="30" t="s">
        <v>134</v>
      </c>
      <c r="E15" s="2" t="s">
        <v>138</v>
      </c>
      <c r="F15" s="31">
        <f>('City of Jasper'!AK8)</f>
        <v>0</v>
      </c>
      <c r="G15" s="32" t="s">
        <v>139</v>
      </c>
      <c r="H15" s="33">
        <f>SUM('City of Jasper'!AL8)</f>
        <v>0</v>
      </c>
    </row>
    <row r="16" spans="1:8" ht="15.75">
      <c r="A16" s="28" t="s">
        <v>7</v>
      </c>
      <c r="B16" s="29" t="s">
        <v>77</v>
      </c>
      <c r="C16" s="35">
        <f>('City of Jasper'!AJ11)</f>
        <v>0</v>
      </c>
      <c r="D16" s="30" t="s">
        <v>146</v>
      </c>
      <c r="E16" s="2" t="s">
        <v>138</v>
      </c>
      <c r="F16" s="31">
        <f>('City of Jasper'!AK11)</f>
        <v>0</v>
      </c>
      <c r="G16" s="32" t="s">
        <v>139</v>
      </c>
      <c r="H16" s="33">
        <f>SUM('City of Jasper'!AL11)</f>
        <v>0</v>
      </c>
    </row>
    <row r="17" spans="1:8" ht="15.75">
      <c r="A17" s="38" t="s">
        <v>7</v>
      </c>
      <c r="B17" s="49" t="s">
        <v>105</v>
      </c>
      <c r="C17" s="35">
        <f>('City of Jasper'!AJ15)</f>
        <v>0</v>
      </c>
      <c r="D17" s="41" t="s">
        <v>167</v>
      </c>
      <c r="E17" s="42" t="s">
        <v>138</v>
      </c>
      <c r="F17" s="31">
        <f>('City of Jasper'!AK15)</f>
        <v>0</v>
      </c>
      <c r="G17" s="44" t="s">
        <v>139</v>
      </c>
      <c r="H17" s="33">
        <f>SUM('City of Jasper'!AL15)</f>
        <v>0</v>
      </c>
    </row>
    <row r="18" spans="1:8" ht="15.75">
      <c r="A18" s="28" t="s">
        <v>7</v>
      </c>
      <c r="B18" s="48" t="s">
        <v>76</v>
      </c>
      <c r="C18" s="35">
        <f>('City of Jasper'!AJ12)</f>
        <v>0</v>
      </c>
      <c r="D18" s="30" t="s">
        <v>147</v>
      </c>
      <c r="E18" s="2" t="s">
        <v>140</v>
      </c>
      <c r="F18" s="31">
        <f>('City of Jasper'!AK12)</f>
        <v>0</v>
      </c>
      <c r="G18" s="32" t="s">
        <v>122</v>
      </c>
      <c r="H18" s="33">
        <f>SUM('City of Jasper'!AL12)</f>
        <v>0</v>
      </c>
    </row>
    <row r="19" spans="1:8" ht="15.75">
      <c r="A19" s="28" t="s">
        <v>7</v>
      </c>
      <c r="B19" s="29" t="s">
        <v>75</v>
      </c>
      <c r="C19" s="35">
        <f>('City of Jasper'!AJ13)</f>
        <v>0</v>
      </c>
      <c r="D19" s="30" t="s">
        <v>147</v>
      </c>
      <c r="E19" s="2" t="s">
        <v>138</v>
      </c>
      <c r="F19" s="31">
        <f>('City of Jasper'!AK13)</f>
        <v>0</v>
      </c>
      <c r="G19" s="32" t="s">
        <v>139</v>
      </c>
      <c r="H19" s="33">
        <f>SUM('City of Jasper'!AL13)</f>
        <v>0</v>
      </c>
    </row>
    <row r="20" spans="1:8" ht="15.75">
      <c r="A20" s="28" t="s">
        <v>7</v>
      </c>
      <c r="B20" s="29" t="s">
        <v>209</v>
      </c>
      <c r="C20" s="35"/>
      <c r="D20" s="30" t="s">
        <v>210</v>
      </c>
      <c r="E20" s="2" t="s">
        <v>138</v>
      </c>
      <c r="F20" s="31"/>
      <c r="G20" s="32"/>
      <c r="H20" s="33"/>
    </row>
    <row r="21" spans="1:8" ht="15.75">
      <c r="A21" s="28" t="s">
        <v>7</v>
      </c>
      <c r="B21" s="29" t="s">
        <v>172</v>
      </c>
      <c r="C21" s="35">
        <f>'City of Jasper'!AJ16</f>
        <v>0</v>
      </c>
      <c r="D21" s="30" t="s">
        <v>171</v>
      </c>
      <c r="E21" s="2" t="s">
        <v>138</v>
      </c>
      <c r="F21" s="31">
        <f>SUM('City of Jasper'!AK16)</f>
        <v>0</v>
      </c>
      <c r="G21" s="32" t="s">
        <v>139</v>
      </c>
      <c r="H21" s="33">
        <f>SUM('City of Jasper'!AL16)</f>
        <v>0</v>
      </c>
    </row>
    <row r="22" spans="1:8" ht="15.75" hidden="1">
      <c r="A22" s="28" t="s">
        <v>32</v>
      </c>
      <c r="B22" s="29" t="s">
        <v>104</v>
      </c>
      <c r="C22" s="35">
        <f>('Misc Electric'!AJ6)</f>
        <v>0</v>
      </c>
      <c r="D22" s="30" t="s">
        <v>148</v>
      </c>
      <c r="E22" s="2" t="s">
        <v>138</v>
      </c>
      <c r="F22" s="31">
        <f>('Misc Electric'!AK6)</f>
        <v>0</v>
      </c>
      <c r="G22" s="32" t="s">
        <v>139</v>
      </c>
      <c r="H22" s="33">
        <f>SUM('Misc Electric'!AL6)</f>
        <v>0</v>
      </c>
    </row>
    <row r="23" spans="1:8" ht="15.75">
      <c r="A23" s="28" t="s">
        <v>32</v>
      </c>
      <c r="B23" s="29" t="s">
        <v>90</v>
      </c>
      <c r="C23" s="35">
        <f>('Misc Electric'!AJ5)</f>
        <v>0</v>
      </c>
      <c r="D23" s="30" t="s">
        <v>149</v>
      </c>
      <c r="E23" s="2" t="s">
        <v>138</v>
      </c>
      <c r="F23" s="31">
        <f>('Misc Electric'!AK5)</f>
        <v>0</v>
      </c>
      <c r="G23" s="32" t="s">
        <v>139</v>
      </c>
      <c r="H23" s="33">
        <f>SUM('Misc Electric'!AL5)</f>
        <v>0</v>
      </c>
    </row>
    <row r="24" spans="1:8" s="39" customFormat="1" ht="15.75">
      <c r="A24" s="38" t="s">
        <v>32</v>
      </c>
      <c r="B24" s="37" t="s">
        <v>91</v>
      </c>
      <c r="C24" s="40">
        <f>('Misc Electric'!AJ17)</f>
        <v>0</v>
      </c>
      <c r="D24" s="41" t="s">
        <v>149</v>
      </c>
      <c r="E24" s="42" t="s">
        <v>140</v>
      </c>
      <c r="F24" s="43">
        <f>('Misc Electric'!AK17)</f>
        <v>0</v>
      </c>
      <c r="G24" s="44" t="s">
        <v>122</v>
      </c>
      <c r="H24" s="51">
        <f>SUM('Misc Electric'!AL17)</f>
        <v>0</v>
      </c>
    </row>
    <row r="25" spans="1:8" ht="15.75">
      <c r="A25" s="28" t="s">
        <v>150</v>
      </c>
      <c r="B25" s="29">
        <v>33482103</v>
      </c>
      <c r="C25" s="35">
        <f>('Misc Electric'!AJ9)</f>
        <v>0</v>
      </c>
      <c r="D25" s="30" t="s">
        <v>57</v>
      </c>
      <c r="E25" s="2" t="s">
        <v>138</v>
      </c>
      <c r="F25" s="31">
        <f>('Misc Electric'!AK9)</f>
        <v>0</v>
      </c>
      <c r="G25" s="32" t="s">
        <v>139</v>
      </c>
      <c r="H25" s="33">
        <f>SUM('Misc Electric'!AL9)</f>
        <v>0</v>
      </c>
    </row>
    <row r="26" spans="1:8" ht="15.75">
      <c r="A26" s="28" t="s">
        <v>150</v>
      </c>
      <c r="B26" s="29">
        <v>33483901</v>
      </c>
      <c r="C26" s="35">
        <f>('Misc Electric'!AJ10)</f>
        <v>0</v>
      </c>
      <c r="D26" s="30" t="s">
        <v>151</v>
      </c>
      <c r="E26" s="2" t="s">
        <v>138</v>
      </c>
      <c r="F26" s="31">
        <f>('Misc Electric'!AK10)</f>
        <v>0</v>
      </c>
      <c r="G26" s="32" t="s">
        <v>139</v>
      </c>
      <c r="H26" s="33">
        <f>SUM('Misc Electric'!AL10)</f>
        <v>0</v>
      </c>
    </row>
    <row r="27" spans="1:8" ht="15.75">
      <c r="A27" s="28" t="s">
        <v>152</v>
      </c>
      <c r="B27" s="29">
        <v>576</v>
      </c>
      <c r="C27" s="35">
        <f>('Misc Electric'!AJ19)</f>
        <v>0</v>
      </c>
      <c r="D27" s="30" t="s">
        <v>153</v>
      </c>
      <c r="E27" s="2" t="s">
        <v>140</v>
      </c>
      <c r="F27" s="31">
        <f>('Misc Electric'!AK19)</f>
        <v>0</v>
      </c>
      <c r="G27" s="32" t="s">
        <v>122</v>
      </c>
      <c r="H27" s="33">
        <f>SUM('Misc Electric'!AL19)</f>
        <v>0</v>
      </c>
    </row>
    <row r="28" spans="1:8" ht="15.75">
      <c r="A28" s="28" t="s">
        <v>152</v>
      </c>
      <c r="B28" s="29">
        <v>1098</v>
      </c>
      <c r="C28" s="35">
        <f>('Misc Electric'!AJ20)</f>
        <v>0</v>
      </c>
      <c r="D28" s="30" t="s">
        <v>154</v>
      </c>
      <c r="E28" s="2" t="s">
        <v>140</v>
      </c>
      <c r="F28" s="31">
        <f>('Misc Electric'!AK20)</f>
        <v>0</v>
      </c>
      <c r="G28" s="32" t="s">
        <v>122</v>
      </c>
      <c r="H28" s="33">
        <f>SUM('Misc Electric'!AL20)</f>
        <v>0</v>
      </c>
    </row>
    <row r="29" spans="1:8" ht="15.75" hidden="1">
      <c r="A29" s="28" t="s">
        <v>155</v>
      </c>
      <c r="B29" s="29" t="s">
        <v>35</v>
      </c>
      <c r="C29" s="35" t="str">
        <f>('JASPER-NEWTON'!AJ5)</f>
        <v>disconnected</v>
      </c>
      <c r="D29" s="30" t="s">
        <v>143</v>
      </c>
      <c r="E29" s="2" t="s">
        <v>138</v>
      </c>
      <c r="F29" s="31">
        <f>('JASPER-NEWTON'!AK5)</f>
        <v>0</v>
      </c>
      <c r="G29" s="32" t="s">
        <v>139</v>
      </c>
      <c r="H29" s="33">
        <f>SUM('JASPER-NEWTON'!AL5)</f>
        <v>0</v>
      </c>
    </row>
    <row r="30" spans="1:8" ht="15.75">
      <c r="A30" s="28" t="s">
        <v>155</v>
      </c>
      <c r="B30" s="29" t="s">
        <v>36</v>
      </c>
      <c r="C30" s="35">
        <f>('JASPER-NEWTON'!AJ6)</f>
        <v>0</v>
      </c>
      <c r="D30" s="30" t="s">
        <v>143</v>
      </c>
      <c r="E30" s="2" t="s">
        <v>138</v>
      </c>
      <c r="F30" s="31">
        <f>('JASPER-NEWTON'!AK6)</f>
        <v>0</v>
      </c>
      <c r="G30" s="32" t="s">
        <v>139</v>
      </c>
      <c r="H30" s="33">
        <f>SUM('JASPER-NEWTON'!AL6)</f>
        <v>0</v>
      </c>
    </row>
    <row r="31" spans="1:8" ht="15.75">
      <c r="A31" s="28" t="s">
        <v>155</v>
      </c>
      <c r="B31" s="29" t="s">
        <v>39</v>
      </c>
      <c r="C31" s="35">
        <f>('JASPER-NEWTON'!AJ7)</f>
        <v>0</v>
      </c>
      <c r="D31" s="30" t="s">
        <v>97</v>
      </c>
      <c r="E31" s="2" t="s">
        <v>138</v>
      </c>
      <c r="F31" s="31">
        <f>('JASPER-NEWTON'!AK7)</f>
        <v>0</v>
      </c>
      <c r="G31" s="32" t="s">
        <v>139</v>
      </c>
      <c r="H31" s="33">
        <f>SUM('JASPER-NEWTON'!AL7)</f>
        <v>0</v>
      </c>
    </row>
    <row r="32" spans="1:8" ht="15.75">
      <c r="A32" s="28" t="s">
        <v>155</v>
      </c>
      <c r="B32" s="29" t="s">
        <v>40</v>
      </c>
      <c r="C32" s="35">
        <f>('JASPER-NEWTON'!AJ8)</f>
        <v>0</v>
      </c>
      <c r="D32" s="30" t="s">
        <v>156</v>
      </c>
      <c r="E32" s="2" t="s">
        <v>138</v>
      </c>
      <c r="F32" s="31">
        <f>('JASPER-NEWTON'!AK8)</f>
        <v>0</v>
      </c>
      <c r="G32" s="32" t="s">
        <v>139</v>
      </c>
      <c r="H32" s="33">
        <f>SUM('JASPER-NEWTON'!AL8)</f>
        <v>0</v>
      </c>
    </row>
    <row r="33" spans="1:8" ht="15.75">
      <c r="A33" s="28" t="s">
        <v>155</v>
      </c>
      <c r="B33" s="29" t="s">
        <v>48</v>
      </c>
      <c r="C33" s="35">
        <f>('JASPER-NEWTON'!AJ9)</f>
        <v>0</v>
      </c>
      <c r="D33" s="30" t="s">
        <v>96</v>
      </c>
      <c r="E33" s="2" t="s">
        <v>138</v>
      </c>
      <c r="F33" s="31">
        <f>('JASPER-NEWTON'!AK9)</f>
        <v>0</v>
      </c>
      <c r="G33" s="32" t="s">
        <v>139</v>
      </c>
      <c r="H33" s="33">
        <f>SUM('JASPER-NEWTON'!AL9)</f>
        <v>0</v>
      </c>
    </row>
    <row r="34" spans="1:8" ht="15.75">
      <c r="A34" s="28" t="s">
        <v>155</v>
      </c>
      <c r="B34" s="29" t="s">
        <v>41</v>
      </c>
      <c r="C34" s="35">
        <f>('JASPER-NEWTON'!AJ10)</f>
        <v>0</v>
      </c>
      <c r="D34" s="30" t="s">
        <v>143</v>
      </c>
      <c r="E34" s="2" t="s">
        <v>138</v>
      </c>
      <c r="F34" s="31">
        <f>('JASPER-NEWTON'!AK10)</f>
        <v>0</v>
      </c>
      <c r="G34" s="32" t="s">
        <v>139</v>
      </c>
      <c r="H34" s="33">
        <f>SUM('JASPER-NEWTON'!AL10)</f>
        <v>0</v>
      </c>
    </row>
    <row r="35" spans="1:8" ht="15.75">
      <c r="A35" s="28" t="s">
        <v>155</v>
      </c>
      <c r="B35" s="29" t="s">
        <v>9</v>
      </c>
      <c r="C35" s="35">
        <f>('JASPER-NEWTON'!AJ11)</f>
        <v>0</v>
      </c>
      <c r="D35" s="30" t="s">
        <v>157</v>
      </c>
      <c r="E35" s="2" t="s">
        <v>138</v>
      </c>
      <c r="F35" s="31">
        <f>('JASPER-NEWTON'!AK11)</f>
        <v>0</v>
      </c>
      <c r="G35" s="32" t="s">
        <v>139</v>
      </c>
      <c r="H35" s="33">
        <f>SUM('JASPER-NEWTON'!AL11)</f>
        <v>0</v>
      </c>
    </row>
    <row r="36" spans="1:8" ht="15.75">
      <c r="A36" s="28" t="s">
        <v>155</v>
      </c>
      <c r="B36" s="29" t="s">
        <v>25</v>
      </c>
      <c r="C36" s="35">
        <f>('JASPER-NEWTON'!AJ12)</f>
        <v>0</v>
      </c>
      <c r="D36" s="30" t="s">
        <v>158</v>
      </c>
      <c r="E36" s="2" t="s">
        <v>138</v>
      </c>
      <c r="F36" s="31">
        <f>('JASPER-NEWTON'!AK12)</f>
        <v>0</v>
      </c>
      <c r="G36" s="32" t="s">
        <v>139</v>
      </c>
      <c r="H36" s="33">
        <f>SUM('JASPER-NEWTON'!AL12)</f>
        <v>0</v>
      </c>
    </row>
    <row r="37" spans="1:8" ht="15.75">
      <c r="A37" s="28" t="s">
        <v>155</v>
      </c>
      <c r="B37" s="29" t="s">
        <v>23</v>
      </c>
      <c r="C37" s="35">
        <f>('JASPER-NEWTON'!AJ13)</f>
        <v>0</v>
      </c>
      <c r="D37" s="30" t="s">
        <v>158</v>
      </c>
      <c r="E37" s="2" t="s">
        <v>138</v>
      </c>
      <c r="F37" s="31">
        <f>('JASPER-NEWTON'!AK13)</f>
        <v>0</v>
      </c>
      <c r="G37" s="32" t="s">
        <v>139</v>
      </c>
      <c r="H37" s="33">
        <f>SUM('JASPER-NEWTON'!AL13)</f>
        <v>0</v>
      </c>
    </row>
    <row r="38" spans="1:8" ht="15.75">
      <c r="A38" s="28" t="s">
        <v>155</v>
      </c>
      <c r="B38" s="29" t="s">
        <v>42</v>
      </c>
      <c r="C38" s="35">
        <f>('JASPER-NEWTON'!AJ14)</f>
        <v>0</v>
      </c>
      <c r="D38" s="30" t="s">
        <v>143</v>
      </c>
      <c r="E38" s="2" t="s">
        <v>138</v>
      </c>
      <c r="F38" s="31">
        <f>('JASPER-NEWTON'!AK14)</f>
        <v>0</v>
      </c>
      <c r="G38" s="32" t="s">
        <v>139</v>
      </c>
      <c r="H38" s="33">
        <f>SUM('JASPER-NEWTON'!AL14)</f>
        <v>0</v>
      </c>
    </row>
    <row r="39" spans="1:8" ht="15.75">
      <c r="A39" s="28" t="s">
        <v>155</v>
      </c>
      <c r="B39" s="29" t="s">
        <v>16</v>
      </c>
      <c r="C39" s="35">
        <f>('JASPER-NEWTON'!AJ15)</f>
        <v>0</v>
      </c>
      <c r="D39" s="30" t="s">
        <v>159</v>
      </c>
      <c r="E39" s="2" t="s">
        <v>138</v>
      </c>
      <c r="F39" s="31">
        <f>('JASPER-NEWTON'!AK15)</f>
        <v>0</v>
      </c>
      <c r="G39" s="32" t="s">
        <v>139</v>
      </c>
      <c r="H39" s="33">
        <f>SUM('JASPER-NEWTON'!AL15)</f>
        <v>0</v>
      </c>
    </row>
    <row r="40" spans="1:8" ht="15.75">
      <c r="A40" s="28" t="s">
        <v>155</v>
      </c>
      <c r="B40" s="29" t="s">
        <v>45</v>
      </c>
      <c r="C40" s="35">
        <f>('JASPER-NEWTON'!AJ16)</f>
        <v>0</v>
      </c>
      <c r="D40" s="30" t="s">
        <v>144</v>
      </c>
      <c r="E40" s="2" t="s">
        <v>138</v>
      </c>
      <c r="F40" s="31">
        <f>('JASPER-NEWTON'!AK16)</f>
        <v>0</v>
      </c>
      <c r="G40" s="32" t="s">
        <v>139</v>
      </c>
      <c r="H40" s="33">
        <f>SUM('JASPER-NEWTON'!AL16)</f>
        <v>0</v>
      </c>
    </row>
    <row r="41" spans="1:8" ht="15.75">
      <c r="A41" s="28" t="s">
        <v>155</v>
      </c>
      <c r="B41" s="29" t="s">
        <v>13</v>
      </c>
      <c r="C41" s="35">
        <f>('JASPER-NEWTON'!AJ17)</f>
        <v>0</v>
      </c>
      <c r="D41" s="30" t="s">
        <v>156</v>
      </c>
      <c r="E41" s="2" t="s">
        <v>138</v>
      </c>
      <c r="F41" s="31">
        <f>('JASPER-NEWTON'!AK17)</f>
        <v>0</v>
      </c>
      <c r="G41" s="32" t="s">
        <v>139</v>
      </c>
      <c r="H41" s="33">
        <f>SUM('JASPER-NEWTON'!AL17)</f>
        <v>0</v>
      </c>
    </row>
    <row r="42" spans="1:8" ht="15.75">
      <c r="A42" s="28" t="s">
        <v>155</v>
      </c>
      <c r="B42" s="29" t="s">
        <v>19</v>
      </c>
      <c r="C42" s="35">
        <f>('JASPER-NEWTON'!AJ18)</f>
        <v>0</v>
      </c>
      <c r="D42" s="30" t="s">
        <v>154</v>
      </c>
      <c r="E42" s="2" t="s">
        <v>138</v>
      </c>
      <c r="F42" s="31">
        <f>('JASPER-NEWTON'!AK18)</f>
        <v>0</v>
      </c>
      <c r="G42" s="32" t="s">
        <v>139</v>
      </c>
      <c r="H42" s="33">
        <f>SUM('JASPER-NEWTON'!AL18)</f>
        <v>0</v>
      </c>
    </row>
    <row r="43" spans="1:8" ht="15.75">
      <c r="A43" s="28" t="s">
        <v>155</v>
      </c>
      <c r="B43" s="29" t="s">
        <v>46</v>
      </c>
      <c r="C43" s="35">
        <f>('JASPER-NEWTON'!AJ19)</f>
        <v>0</v>
      </c>
      <c r="D43" s="30" t="s">
        <v>97</v>
      </c>
      <c r="E43" s="2" t="s">
        <v>138</v>
      </c>
      <c r="F43" s="31">
        <f>('JASPER-NEWTON'!AK19)</f>
        <v>0</v>
      </c>
      <c r="G43" s="32" t="s">
        <v>139</v>
      </c>
      <c r="H43" s="33">
        <f>SUM('JASPER-NEWTON'!AL19)</f>
        <v>0</v>
      </c>
    </row>
    <row r="44" spans="1:8" ht="15.75">
      <c r="A44" s="28" t="s">
        <v>155</v>
      </c>
      <c r="B44" s="29" t="s">
        <v>47</v>
      </c>
      <c r="C44" s="35">
        <f>('JASPER-NEWTON'!AJ20)</f>
        <v>0</v>
      </c>
      <c r="D44" s="2" t="s">
        <v>97</v>
      </c>
      <c r="E44" s="2" t="s">
        <v>138</v>
      </c>
      <c r="F44" s="31">
        <f>('JASPER-NEWTON'!AK20)</f>
        <v>0</v>
      </c>
      <c r="G44" s="32" t="s">
        <v>139</v>
      </c>
      <c r="H44" s="33">
        <f>SUM('JASPER-NEWTON'!AL20)</f>
        <v>0</v>
      </c>
    </row>
    <row r="45" spans="1:8" ht="15.75">
      <c r="A45" s="28" t="s">
        <v>155</v>
      </c>
      <c r="B45" s="29" t="s">
        <v>66</v>
      </c>
      <c r="C45" s="35">
        <f>('JASPER-NEWTON'!AJ21)</f>
        <v>0</v>
      </c>
      <c r="D45" s="2" t="s">
        <v>159</v>
      </c>
      <c r="E45" s="2" t="s">
        <v>138</v>
      </c>
      <c r="F45" s="31">
        <f>('JASPER-NEWTON'!AK21)</f>
        <v>0</v>
      </c>
      <c r="G45" s="32" t="s">
        <v>139</v>
      </c>
      <c r="H45" s="33">
        <f>SUM('JASPER-NEWTON'!AL21)</f>
        <v>0</v>
      </c>
    </row>
    <row r="46" spans="1:8" ht="15.75">
      <c r="A46" s="28" t="s">
        <v>155</v>
      </c>
      <c r="B46" s="29" t="s">
        <v>80</v>
      </c>
      <c r="C46" s="35">
        <f>('JASPER-NEWTON'!AJ22)</f>
        <v>0</v>
      </c>
      <c r="D46" s="2" t="s">
        <v>96</v>
      </c>
      <c r="E46" s="2" t="s">
        <v>138</v>
      </c>
      <c r="F46" s="31">
        <f>('JASPER-NEWTON'!AK22)</f>
        <v>0</v>
      </c>
      <c r="G46" s="32" t="s">
        <v>139</v>
      </c>
      <c r="H46" s="33">
        <f>SUM('JASPER-NEWTON'!AL22)</f>
        <v>0</v>
      </c>
    </row>
    <row r="47" spans="1:8" ht="15.75">
      <c r="A47" s="38" t="s">
        <v>218</v>
      </c>
      <c r="B47" s="29">
        <v>893</v>
      </c>
      <c r="C47" s="35">
        <f>'Misc Electric'!AM21</f>
        <v>0</v>
      </c>
      <c r="D47" s="42" t="s">
        <v>219</v>
      </c>
      <c r="E47" s="41" t="s">
        <v>140</v>
      </c>
      <c r="F47" s="31">
        <f>'Misc Electric'!AN21</f>
        <v>0</v>
      </c>
      <c r="G47" s="44" t="s">
        <v>122</v>
      </c>
      <c r="H47" s="33">
        <f>'Misc Electric'!AO21</f>
        <v>0</v>
      </c>
    </row>
    <row r="48" spans="1:8" ht="15.75">
      <c r="A48" s="28" t="s">
        <v>162</v>
      </c>
      <c r="B48" s="29" t="s">
        <v>29</v>
      </c>
      <c r="C48" s="35">
        <f>('Misc Electric'!AJ7)</f>
        <v>0</v>
      </c>
      <c r="D48" s="2" t="s">
        <v>163</v>
      </c>
      <c r="E48" s="30" t="s">
        <v>138</v>
      </c>
      <c r="F48" s="31">
        <f>('Misc Electric'!AK7)</f>
        <v>0</v>
      </c>
      <c r="G48" s="32" t="s">
        <v>139</v>
      </c>
      <c r="H48" s="34">
        <f>SUM('Misc Electric'!AL7)</f>
        <v>0</v>
      </c>
    </row>
    <row r="49" spans="1:8" ht="15.75">
      <c r="A49" s="28" t="s">
        <v>164</v>
      </c>
      <c r="B49" s="29">
        <v>97</v>
      </c>
      <c r="C49" s="35">
        <f>('Misc Electric'!AJ23)</f>
        <v>0</v>
      </c>
      <c r="D49" s="2" t="s">
        <v>165</v>
      </c>
      <c r="E49" s="30" t="s">
        <v>140</v>
      </c>
      <c r="F49" s="31">
        <f>('Misc Electric'!AK23)</f>
        <v>0</v>
      </c>
      <c r="G49" s="32" t="s">
        <v>122</v>
      </c>
      <c r="H49" s="34">
        <f>SUM('Misc Electric'!AL23)</f>
        <v>0</v>
      </c>
    </row>
    <row r="50" spans="1:8" ht="15.75">
      <c r="A50" s="28" t="s">
        <v>164</v>
      </c>
      <c r="B50" s="29">
        <v>1431</v>
      </c>
      <c r="C50" s="35">
        <f>('Misc Electric'!AJ24)</f>
        <v>0</v>
      </c>
      <c r="D50" s="2" t="s">
        <v>166</v>
      </c>
      <c r="E50" s="30" t="s">
        <v>140</v>
      </c>
      <c r="F50" s="31">
        <f>('Misc Electric'!AK24)</f>
        <v>0</v>
      </c>
      <c r="G50" s="32" t="s">
        <v>122</v>
      </c>
      <c r="H50" s="34">
        <f>SUM('Misc Electric'!AL24)</f>
        <v>0</v>
      </c>
    </row>
    <row r="52" spans="6:8" ht="15.75">
      <c r="F52" s="46"/>
      <c r="H52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zoomScalePageLayoutView="0" workbookViewId="0" topLeftCell="A1">
      <selection activeCell="A22" sqref="A22:IV2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0" t="s">
        <v>248</v>
      </c>
      <c r="B1" s="220"/>
      <c r="C1" s="220"/>
      <c r="D1" s="220"/>
      <c r="E1" s="220"/>
      <c r="F1" s="220"/>
      <c r="G1" s="220"/>
      <c r="H1" s="220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21" t="s">
        <v>128</v>
      </c>
      <c r="G2" s="222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Electric'!AM11)</f>
        <v>0</v>
      </c>
      <c r="D3" s="30" t="s">
        <v>131</v>
      </c>
      <c r="E3" s="2" t="s">
        <v>132</v>
      </c>
      <c r="F3" s="31">
        <f>('Misc Electric'!AN11)</f>
        <v>0</v>
      </c>
      <c r="G3" s="32" t="s">
        <v>121</v>
      </c>
      <c r="H3" s="33">
        <f>SUM('Misc Electric'!AO11)</f>
        <v>0</v>
      </c>
    </row>
    <row r="4" spans="1:8" ht="15.75">
      <c r="A4" s="28" t="s">
        <v>130</v>
      </c>
      <c r="B4" s="29" t="s">
        <v>133</v>
      </c>
      <c r="C4" s="35">
        <f>('Misc Electric'!AM12)</f>
        <v>0</v>
      </c>
      <c r="D4" s="30" t="s">
        <v>134</v>
      </c>
      <c r="E4" s="2" t="s">
        <v>132</v>
      </c>
      <c r="F4" s="31">
        <f>('Misc Electric'!AN12)</f>
        <v>0</v>
      </c>
      <c r="G4" s="32" t="s">
        <v>121</v>
      </c>
      <c r="H4" s="33">
        <f>SUM('Misc Electric'!AO12)</f>
        <v>0</v>
      </c>
    </row>
    <row r="5" spans="1:8" ht="15.75">
      <c r="A5" s="28" t="s">
        <v>130</v>
      </c>
      <c r="B5" s="29" t="s">
        <v>135</v>
      </c>
      <c r="C5" s="35">
        <f>('Misc Electric'!AM13)</f>
        <v>0</v>
      </c>
      <c r="D5" s="30" t="s">
        <v>136</v>
      </c>
      <c r="E5" s="2" t="s">
        <v>132</v>
      </c>
      <c r="F5" s="31">
        <f>('Misc Electric'!AN13)</f>
        <v>0</v>
      </c>
      <c r="G5" s="32" t="s">
        <v>121</v>
      </c>
      <c r="H5" s="33">
        <f>SUM('Misc Electric'!AO13)</f>
        <v>0</v>
      </c>
    </row>
    <row r="6" spans="1:8" ht="15.75">
      <c r="A6" s="28" t="s">
        <v>130</v>
      </c>
      <c r="B6" s="29" t="s">
        <v>206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Jasper'!AM14)</f>
        <v>0</v>
      </c>
      <c r="D7" s="30" t="s">
        <v>137</v>
      </c>
      <c r="E7" s="2" t="s">
        <v>138</v>
      </c>
      <c r="F7" s="31">
        <f>('City of Jasper'!AN14)</f>
        <v>0</v>
      </c>
      <c r="G7" s="32" t="s">
        <v>139</v>
      </c>
      <c r="H7" s="33">
        <f>SUM('City of Jasper'!AO14)</f>
        <v>0</v>
      </c>
    </row>
    <row r="8" spans="1:8" ht="15.75">
      <c r="A8" s="38" t="s">
        <v>7</v>
      </c>
      <c r="B8" s="37" t="s">
        <v>170</v>
      </c>
      <c r="C8" s="35">
        <f>('City of Jasper'!AM17)</f>
        <v>0</v>
      </c>
      <c r="D8" s="41" t="s">
        <v>169</v>
      </c>
      <c r="E8" s="42" t="s">
        <v>138</v>
      </c>
      <c r="F8" s="31">
        <f>SUM('City of Jasper'!AN17)</f>
        <v>0</v>
      </c>
      <c r="G8" s="44" t="s">
        <v>139</v>
      </c>
      <c r="H8" s="33">
        <f>SUM('City of Jasper'!AO17)</f>
        <v>0</v>
      </c>
    </row>
    <row r="9" spans="1:8" ht="15.75">
      <c r="A9" s="28" t="s">
        <v>7</v>
      </c>
      <c r="B9" s="29" t="s">
        <v>73</v>
      </c>
      <c r="C9" s="35">
        <f>('City of Jasper'!AM7)</f>
        <v>0</v>
      </c>
      <c r="D9" s="30" t="s">
        <v>134</v>
      </c>
      <c r="E9" s="2" t="s">
        <v>140</v>
      </c>
      <c r="F9" s="31">
        <f>('City of Jasper'!AN7)</f>
        <v>0</v>
      </c>
      <c r="G9" s="32" t="s">
        <v>122</v>
      </c>
      <c r="H9" s="33">
        <f>SUM('City of Jasper'!AO7)</f>
        <v>0</v>
      </c>
    </row>
    <row r="10" spans="1:8" ht="15.75">
      <c r="A10" s="28" t="s">
        <v>7</v>
      </c>
      <c r="B10" s="29" t="s">
        <v>98</v>
      </c>
      <c r="C10" s="35">
        <f>('City of Jasper'!AM13)</f>
        <v>0</v>
      </c>
      <c r="D10" s="30" t="s">
        <v>141</v>
      </c>
      <c r="E10" s="2" t="s">
        <v>138</v>
      </c>
      <c r="F10" s="31">
        <f>('City of Jasper'!AN13)</f>
        <v>0</v>
      </c>
      <c r="G10" s="32" t="s">
        <v>139</v>
      </c>
      <c r="H10" s="33">
        <f>SUM('City of Jasper'!AO13)</f>
        <v>0</v>
      </c>
    </row>
    <row r="11" spans="1:8" ht="15.75">
      <c r="A11" s="28" t="s">
        <v>7</v>
      </c>
      <c r="B11" s="29" t="s">
        <v>94</v>
      </c>
      <c r="C11" s="35">
        <f>('City of Jasper'!AM12)</f>
        <v>0</v>
      </c>
      <c r="D11" s="30" t="s">
        <v>142</v>
      </c>
      <c r="E11" s="2" t="s">
        <v>138</v>
      </c>
      <c r="F11" s="31">
        <f>('City of Jasper'!AN12)</f>
        <v>0</v>
      </c>
      <c r="G11" s="32" t="s">
        <v>139</v>
      </c>
      <c r="H11" s="33">
        <f>SUM('City of Jasper'!AO12)</f>
        <v>0</v>
      </c>
    </row>
    <row r="12" spans="1:8" ht="15.75">
      <c r="A12" s="28" t="s">
        <v>7</v>
      </c>
      <c r="B12" s="29" t="s">
        <v>72</v>
      </c>
      <c r="C12" s="35">
        <f>('City of Jasper'!AM4)</f>
        <v>0</v>
      </c>
      <c r="D12" s="30" t="s">
        <v>143</v>
      </c>
      <c r="E12" s="2" t="s">
        <v>140</v>
      </c>
      <c r="F12" s="31">
        <f>('City of Jasper'!AN4)</f>
        <v>0</v>
      </c>
      <c r="G12" s="32" t="s">
        <v>122</v>
      </c>
      <c r="H12" s="33">
        <f>SUM('City of Jasper'!AO4)</f>
        <v>0</v>
      </c>
    </row>
    <row r="13" spans="1:8" ht="15.75">
      <c r="A13" s="28" t="s">
        <v>7</v>
      </c>
      <c r="B13" s="29" t="s">
        <v>71</v>
      </c>
      <c r="C13" s="35">
        <f>('City of Jasper'!AM5)</f>
        <v>0</v>
      </c>
      <c r="D13" s="30" t="s">
        <v>144</v>
      </c>
      <c r="E13" s="2" t="s">
        <v>140</v>
      </c>
      <c r="F13" s="31">
        <f>('City of Jasper'!AN5)</f>
        <v>0</v>
      </c>
      <c r="G13" s="32" t="s">
        <v>122</v>
      </c>
      <c r="H13" s="33">
        <f>SUM('City of Jasper'!AO5)</f>
        <v>0</v>
      </c>
    </row>
    <row r="14" spans="1:8" ht="15.75">
      <c r="A14" s="28" t="s">
        <v>7</v>
      </c>
      <c r="B14" s="29" t="s">
        <v>74</v>
      </c>
      <c r="C14" s="35">
        <f>('City of Jasper'!AM6)</f>
        <v>0</v>
      </c>
      <c r="D14" s="30" t="s">
        <v>145</v>
      </c>
      <c r="E14" s="2" t="s">
        <v>138</v>
      </c>
      <c r="F14" s="31">
        <f>('City of Jasper'!AN6)</f>
        <v>0</v>
      </c>
      <c r="G14" s="32" t="s">
        <v>139</v>
      </c>
      <c r="H14" s="33">
        <f>SUM('City of Jasper'!AO6)</f>
        <v>0</v>
      </c>
    </row>
    <row r="15" spans="1:8" ht="15.75">
      <c r="A15" s="28" t="s">
        <v>7</v>
      </c>
      <c r="B15" s="29" t="s">
        <v>78</v>
      </c>
      <c r="C15" s="35">
        <f>('City of Jasper'!AM8)</f>
        <v>0</v>
      </c>
      <c r="D15" s="30" t="s">
        <v>134</v>
      </c>
      <c r="E15" s="2" t="s">
        <v>138</v>
      </c>
      <c r="F15" s="31">
        <f>('City of Jasper'!AN8)</f>
        <v>0</v>
      </c>
      <c r="G15" s="32" t="s">
        <v>139</v>
      </c>
      <c r="H15" s="33">
        <f>SUM('City of Jasper'!AO8)</f>
        <v>0</v>
      </c>
    </row>
    <row r="16" spans="1:8" ht="15.75">
      <c r="A16" s="28" t="s">
        <v>7</v>
      </c>
      <c r="B16" s="29" t="s">
        <v>77</v>
      </c>
      <c r="C16" s="35">
        <f>('City of Jasper'!AM11)</f>
        <v>0</v>
      </c>
      <c r="D16" s="30" t="s">
        <v>146</v>
      </c>
      <c r="E16" s="2" t="s">
        <v>138</v>
      </c>
      <c r="F16" s="31">
        <f>('City of Jasper'!AN11)</f>
        <v>0</v>
      </c>
      <c r="G16" s="32" t="s">
        <v>139</v>
      </c>
      <c r="H16" s="33">
        <f>SUM('City of Jasper'!AO11)</f>
        <v>0</v>
      </c>
    </row>
    <row r="17" spans="1:8" ht="15.75">
      <c r="A17" s="38" t="s">
        <v>7</v>
      </c>
      <c r="B17" s="49" t="s">
        <v>105</v>
      </c>
      <c r="C17" s="35">
        <f>('City of Jasper'!AM15)</f>
        <v>0</v>
      </c>
      <c r="D17" s="41" t="s">
        <v>167</v>
      </c>
      <c r="E17" s="42" t="s">
        <v>138</v>
      </c>
      <c r="F17" s="31">
        <f>('City of Jasper'!AN15)</f>
        <v>0</v>
      </c>
      <c r="G17" s="44" t="s">
        <v>139</v>
      </c>
      <c r="H17" s="33">
        <f>SUM('City of Jasper'!AO15)</f>
        <v>0</v>
      </c>
    </row>
    <row r="18" spans="1:8" ht="15.75">
      <c r="A18" s="28" t="s">
        <v>7</v>
      </c>
      <c r="B18" s="48" t="s">
        <v>76</v>
      </c>
      <c r="C18" s="35">
        <f>('City of Jasper'!AM12)</f>
        <v>0</v>
      </c>
      <c r="D18" s="30" t="s">
        <v>147</v>
      </c>
      <c r="E18" s="2" t="s">
        <v>140</v>
      </c>
      <c r="F18" s="31">
        <f>('City of Jasper'!AN12)</f>
        <v>0</v>
      </c>
      <c r="G18" s="32" t="s">
        <v>122</v>
      </c>
      <c r="H18" s="33">
        <f>SUM('City of Jasper'!AO12)</f>
        <v>0</v>
      </c>
    </row>
    <row r="19" spans="1:8" ht="15.75">
      <c r="A19" s="28" t="s">
        <v>7</v>
      </c>
      <c r="B19" s="29" t="s">
        <v>75</v>
      </c>
      <c r="C19" s="35">
        <f>('City of Jasper'!AM13)</f>
        <v>0</v>
      </c>
      <c r="D19" s="30" t="s">
        <v>147</v>
      </c>
      <c r="E19" s="2" t="s">
        <v>138</v>
      </c>
      <c r="F19" s="31">
        <f>('City of Jasper'!AN13)</f>
        <v>0</v>
      </c>
      <c r="G19" s="32" t="s">
        <v>139</v>
      </c>
      <c r="H19" s="33">
        <f>SUM('City of Jasper'!AO13)</f>
        <v>0</v>
      </c>
    </row>
    <row r="20" spans="1:8" ht="15.75">
      <c r="A20" s="28" t="s">
        <v>7</v>
      </c>
      <c r="B20" s="29" t="s">
        <v>209</v>
      </c>
      <c r="C20" s="35"/>
      <c r="D20" s="30" t="s">
        <v>210</v>
      </c>
      <c r="E20" s="2" t="s">
        <v>138</v>
      </c>
      <c r="F20" s="31"/>
      <c r="G20" s="32"/>
      <c r="H20" s="33"/>
    </row>
    <row r="21" spans="1:8" ht="15.75">
      <c r="A21" s="28" t="s">
        <v>7</v>
      </c>
      <c r="B21" s="29" t="s">
        <v>172</v>
      </c>
      <c r="C21" s="35">
        <f>'City of Jasper'!AM16</f>
        <v>0</v>
      </c>
      <c r="D21" s="30" t="s">
        <v>171</v>
      </c>
      <c r="E21" s="2" t="s">
        <v>138</v>
      </c>
      <c r="F21" s="31">
        <f>SUM('City of Jasper'!AN16)</f>
        <v>0</v>
      </c>
      <c r="G21" s="32" t="s">
        <v>139</v>
      </c>
      <c r="H21" s="33">
        <f>SUM('City of Jasper'!AO16)</f>
        <v>0</v>
      </c>
    </row>
    <row r="22" spans="1:8" ht="15.75" hidden="1">
      <c r="A22" s="28" t="s">
        <v>32</v>
      </c>
      <c r="B22" s="29" t="s">
        <v>104</v>
      </c>
      <c r="C22" s="35">
        <f>('Misc Electric'!AM6)</f>
        <v>0</v>
      </c>
      <c r="D22" s="30" t="s">
        <v>148</v>
      </c>
      <c r="E22" s="2" t="s">
        <v>138</v>
      </c>
      <c r="F22" s="31">
        <f>('Misc Electric'!AN6)</f>
        <v>0</v>
      </c>
      <c r="G22" s="32" t="s">
        <v>139</v>
      </c>
      <c r="H22" s="33">
        <f>SUM('Misc Electric'!AO6)</f>
        <v>0</v>
      </c>
    </row>
    <row r="23" spans="1:8" ht="15.75">
      <c r="A23" s="28" t="s">
        <v>32</v>
      </c>
      <c r="B23" s="29" t="s">
        <v>90</v>
      </c>
      <c r="C23" s="35">
        <f>('Misc Electric'!AM5)</f>
        <v>0</v>
      </c>
      <c r="D23" s="30" t="s">
        <v>149</v>
      </c>
      <c r="E23" s="2" t="s">
        <v>138</v>
      </c>
      <c r="F23" s="31">
        <f>('Misc Electric'!AN5)</f>
        <v>0</v>
      </c>
      <c r="G23" s="32" t="s">
        <v>139</v>
      </c>
      <c r="H23" s="33">
        <f>SUM('Misc Electric'!AO5)</f>
        <v>0</v>
      </c>
    </row>
    <row r="24" spans="1:8" s="39" customFormat="1" ht="15.75">
      <c r="A24" s="38" t="s">
        <v>32</v>
      </c>
      <c r="B24" s="37" t="s">
        <v>91</v>
      </c>
      <c r="C24" s="40">
        <f>('Misc Electric'!AM17)</f>
        <v>0</v>
      </c>
      <c r="D24" s="41" t="s">
        <v>149</v>
      </c>
      <c r="E24" s="42" t="s">
        <v>140</v>
      </c>
      <c r="F24" s="43">
        <f>('Misc Electric'!AN17)</f>
        <v>0</v>
      </c>
      <c r="G24" s="44" t="s">
        <v>122</v>
      </c>
      <c r="H24" s="51">
        <f>SUM('Misc Electric'!AO17)</f>
        <v>0</v>
      </c>
    </row>
    <row r="25" spans="1:8" ht="15.75">
      <c r="A25" s="28" t="s">
        <v>150</v>
      </c>
      <c r="B25" s="29">
        <v>33482103</v>
      </c>
      <c r="C25" s="35">
        <f>('Misc Electric'!AM9)</f>
        <v>0</v>
      </c>
      <c r="D25" s="30" t="s">
        <v>57</v>
      </c>
      <c r="E25" s="2" t="s">
        <v>138</v>
      </c>
      <c r="F25" s="31">
        <f>('Misc Electric'!AN9)</f>
        <v>0</v>
      </c>
      <c r="G25" s="32" t="s">
        <v>139</v>
      </c>
      <c r="H25" s="33">
        <f>SUM('Misc Electric'!AO9)</f>
        <v>0</v>
      </c>
    </row>
    <row r="26" spans="1:8" ht="15.75">
      <c r="A26" s="28" t="s">
        <v>150</v>
      </c>
      <c r="B26" s="29">
        <v>33483901</v>
      </c>
      <c r="C26" s="35">
        <f>('Misc Electric'!AM10)</f>
        <v>0</v>
      </c>
      <c r="D26" s="30" t="s">
        <v>151</v>
      </c>
      <c r="E26" s="2" t="s">
        <v>138</v>
      </c>
      <c r="F26" s="31">
        <f>('Misc Electric'!AN10)</f>
        <v>0</v>
      </c>
      <c r="G26" s="32" t="s">
        <v>139</v>
      </c>
      <c r="H26" s="33">
        <f>SUM('Misc Electric'!AO10)</f>
        <v>0</v>
      </c>
    </row>
    <row r="27" spans="1:8" ht="15.75">
      <c r="A27" s="28" t="s">
        <v>152</v>
      </c>
      <c r="B27" s="29">
        <v>576</v>
      </c>
      <c r="C27" s="35">
        <f>('Misc Electric'!AM19)</f>
        <v>0</v>
      </c>
      <c r="D27" s="30" t="s">
        <v>153</v>
      </c>
      <c r="E27" s="2" t="s">
        <v>140</v>
      </c>
      <c r="F27" s="31">
        <f>('Misc Electric'!AN19)</f>
        <v>0</v>
      </c>
      <c r="G27" s="32" t="s">
        <v>122</v>
      </c>
      <c r="H27" s="33">
        <f>SUM('Misc Electric'!AO19)</f>
        <v>0</v>
      </c>
    </row>
    <row r="28" spans="1:8" ht="15.75">
      <c r="A28" s="28" t="s">
        <v>152</v>
      </c>
      <c r="B28" s="29">
        <v>1098</v>
      </c>
      <c r="C28" s="35">
        <f>('Misc Electric'!AM20)</f>
        <v>0</v>
      </c>
      <c r="D28" s="30" t="s">
        <v>154</v>
      </c>
      <c r="E28" s="2" t="s">
        <v>140</v>
      </c>
      <c r="F28" s="31">
        <f>('Misc Electric'!AN20)</f>
        <v>0</v>
      </c>
      <c r="G28" s="32" t="s">
        <v>122</v>
      </c>
      <c r="H28" s="33">
        <f>SUM('Misc Electric'!AO20)</f>
        <v>0</v>
      </c>
    </row>
    <row r="29" spans="1:8" ht="15.75" hidden="1">
      <c r="A29" s="28" t="s">
        <v>155</v>
      </c>
      <c r="B29" s="29" t="s">
        <v>35</v>
      </c>
      <c r="C29" s="35" t="str">
        <f>('JASPER-NEWTON'!AM5)</f>
        <v>disconnected</v>
      </c>
      <c r="D29" s="30" t="s">
        <v>143</v>
      </c>
      <c r="E29" s="2" t="s">
        <v>138</v>
      </c>
      <c r="F29" s="31">
        <f>('JASPER-NEWTON'!AN5)</f>
        <v>0</v>
      </c>
      <c r="G29" s="32" t="s">
        <v>139</v>
      </c>
      <c r="H29" s="33">
        <f>SUM('JASPER-NEWTON'!AO5)</f>
        <v>0</v>
      </c>
    </row>
    <row r="30" spans="1:8" ht="15.75">
      <c r="A30" s="28" t="s">
        <v>155</v>
      </c>
      <c r="B30" s="29" t="s">
        <v>36</v>
      </c>
      <c r="C30" s="35">
        <f>('JASPER-NEWTON'!AM6)</f>
        <v>0</v>
      </c>
      <c r="D30" s="30" t="s">
        <v>143</v>
      </c>
      <c r="E30" s="2" t="s">
        <v>138</v>
      </c>
      <c r="F30" s="31">
        <f>('JASPER-NEWTON'!AN6)</f>
        <v>0</v>
      </c>
      <c r="G30" s="32" t="s">
        <v>139</v>
      </c>
      <c r="H30" s="33">
        <f>SUM('JASPER-NEWTON'!AO6)</f>
        <v>0</v>
      </c>
    </row>
    <row r="31" spans="1:8" ht="15.75">
      <c r="A31" s="28" t="s">
        <v>155</v>
      </c>
      <c r="B31" s="29" t="s">
        <v>39</v>
      </c>
      <c r="C31" s="35">
        <f>('JASPER-NEWTON'!AM7)</f>
        <v>0</v>
      </c>
      <c r="D31" s="30" t="s">
        <v>97</v>
      </c>
      <c r="E31" s="2" t="s">
        <v>138</v>
      </c>
      <c r="F31" s="31">
        <f>('JASPER-NEWTON'!AN7)</f>
        <v>0</v>
      </c>
      <c r="G31" s="32" t="s">
        <v>139</v>
      </c>
      <c r="H31" s="33">
        <f>SUM('JASPER-NEWTON'!AO7)</f>
        <v>0</v>
      </c>
    </row>
    <row r="32" spans="1:8" ht="15.75">
      <c r="A32" s="28" t="s">
        <v>155</v>
      </c>
      <c r="B32" s="29" t="s">
        <v>40</v>
      </c>
      <c r="C32" s="35">
        <f>('JASPER-NEWTON'!AM8)</f>
        <v>0</v>
      </c>
      <c r="D32" s="30" t="s">
        <v>156</v>
      </c>
      <c r="E32" s="2" t="s">
        <v>138</v>
      </c>
      <c r="F32" s="31">
        <f>('JASPER-NEWTON'!AN8)</f>
        <v>0</v>
      </c>
      <c r="G32" s="32" t="s">
        <v>139</v>
      </c>
      <c r="H32" s="33">
        <f>SUM('JASPER-NEWTON'!AO8)</f>
        <v>0</v>
      </c>
    </row>
    <row r="33" spans="1:8" ht="15.75">
      <c r="A33" s="28" t="s">
        <v>155</v>
      </c>
      <c r="B33" s="29" t="s">
        <v>48</v>
      </c>
      <c r="C33" s="35">
        <f>('JASPER-NEWTON'!AM9)</f>
        <v>0</v>
      </c>
      <c r="D33" s="30" t="s">
        <v>96</v>
      </c>
      <c r="E33" s="2" t="s">
        <v>138</v>
      </c>
      <c r="F33" s="31">
        <f>('JASPER-NEWTON'!AN9)</f>
        <v>0</v>
      </c>
      <c r="G33" s="32" t="s">
        <v>139</v>
      </c>
      <c r="H33" s="33">
        <f>SUM('JASPER-NEWTON'!AO9)</f>
        <v>0</v>
      </c>
    </row>
    <row r="34" spans="1:8" ht="15.75">
      <c r="A34" s="28" t="s">
        <v>155</v>
      </c>
      <c r="B34" s="29" t="s">
        <v>41</v>
      </c>
      <c r="C34" s="35">
        <f>('JASPER-NEWTON'!AM10)</f>
        <v>0</v>
      </c>
      <c r="D34" s="30" t="s">
        <v>143</v>
      </c>
      <c r="E34" s="2" t="s">
        <v>138</v>
      </c>
      <c r="F34" s="31">
        <f>('JASPER-NEWTON'!AN10)</f>
        <v>0</v>
      </c>
      <c r="G34" s="32" t="s">
        <v>139</v>
      </c>
      <c r="H34" s="33">
        <f>SUM('JASPER-NEWTON'!AO10)</f>
        <v>0</v>
      </c>
    </row>
    <row r="35" spans="1:8" ht="15.75">
      <c r="A35" s="28" t="s">
        <v>155</v>
      </c>
      <c r="B35" s="29" t="s">
        <v>9</v>
      </c>
      <c r="C35" s="35">
        <f>('JASPER-NEWTON'!AM11)</f>
        <v>0</v>
      </c>
      <c r="D35" s="30" t="s">
        <v>157</v>
      </c>
      <c r="E35" s="2" t="s">
        <v>138</v>
      </c>
      <c r="F35" s="31">
        <f>('JASPER-NEWTON'!AN11)</f>
        <v>0</v>
      </c>
      <c r="G35" s="32" t="s">
        <v>139</v>
      </c>
      <c r="H35" s="33">
        <f>SUM('JASPER-NEWTON'!AO11)</f>
        <v>0</v>
      </c>
    </row>
    <row r="36" spans="1:8" ht="15.75">
      <c r="A36" s="28" t="s">
        <v>155</v>
      </c>
      <c r="B36" s="29" t="s">
        <v>25</v>
      </c>
      <c r="C36" s="35">
        <f>('JASPER-NEWTON'!AM12)</f>
        <v>0</v>
      </c>
      <c r="D36" s="30" t="s">
        <v>158</v>
      </c>
      <c r="E36" s="2" t="s">
        <v>138</v>
      </c>
      <c r="F36" s="31">
        <f>('JASPER-NEWTON'!AN12)</f>
        <v>0</v>
      </c>
      <c r="G36" s="32" t="s">
        <v>139</v>
      </c>
      <c r="H36" s="33">
        <f>SUM('JASPER-NEWTON'!AO12)</f>
        <v>0</v>
      </c>
    </row>
    <row r="37" spans="1:8" ht="15.75">
      <c r="A37" s="28" t="s">
        <v>155</v>
      </c>
      <c r="B37" s="29" t="s">
        <v>23</v>
      </c>
      <c r="C37" s="35">
        <f>('JASPER-NEWTON'!AM13)</f>
        <v>0</v>
      </c>
      <c r="D37" s="30" t="s">
        <v>158</v>
      </c>
      <c r="E37" s="2" t="s">
        <v>138</v>
      </c>
      <c r="F37" s="31">
        <f>('JASPER-NEWTON'!AN13)</f>
        <v>0</v>
      </c>
      <c r="G37" s="32" t="s">
        <v>139</v>
      </c>
      <c r="H37" s="33">
        <f>SUM('JASPER-NEWTON'!AO13)</f>
        <v>0</v>
      </c>
    </row>
    <row r="38" spans="1:8" ht="15.75">
      <c r="A38" s="28" t="s">
        <v>155</v>
      </c>
      <c r="B38" s="29" t="s">
        <v>42</v>
      </c>
      <c r="C38" s="35">
        <f>('JASPER-NEWTON'!AM14)</f>
        <v>0</v>
      </c>
      <c r="D38" s="30" t="s">
        <v>143</v>
      </c>
      <c r="E38" s="2" t="s">
        <v>138</v>
      </c>
      <c r="F38" s="31">
        <f>('JASPER-NEWTON'!AN14)</f>
        <v>0</v>
      </c>
      <c r="G38" s="32" t="s">
        <v>139</v>
      </c>
      <c r="H38" s="33">
        <f>SUM('JASPER-NEWTON'!AO14)</f>
        <v>0</v>
      </c>
    </row>
    <row r="39" spans="1:8" ht="15.75">
      <c r="A39" s="28" t="s">
        <v>155</v>
      </c>
      <c r="B39" s="29" t="s">
        <v>16</v>
      </c>
      <c r="C39" s="35">
        <f>('JASPER-NEWTON'!AM15)</f>
        <v>0</v>
      </c>
      <c r="D39" s="30" t="s">
        <v>159</v>
      </c>
      <c r="E39" s="2" t="s">
        <v>138</v>
      </c>
      <c r="F39" s="31">
        <f>('JASPER-NEWTON'!AN15)</f>
        <v>0</v>
      </c>
      <c r="G39" s="32" t="s">
        <v>139</v>
      </c>
      <c r="H39" s="33">
        <f>SUM('JASPER-NEWTON'!AO15)</f>
        <v>0</v>
      </c>
    </row>
    <row r="40" spans="1:8" ht="15.75">
      <c r="A40" s="28" t="s">
        <v>155</v>
      </c>
      <c r="B40" s="29" t="s">
        <v>45</v>
      </c>
      <c r="C40" s="35">
        <f>('JASPER-NEWTON'!AM16)</f>
        <v>0</v>
      </c>
      <c r="D40" s="30" t="s">
        <v>144</v>
      </c>
      <c r="E40" s="2" t="s">
        <v>138</v>
      </c>
      <c r="F40" s="31">
        <f>('JASPER-NEWTON'!AN16)</f>
        <v>0</v>
      </c>
      <c r="G40" s="32" t="s">
        <v>139</v>
      </c>
      <c r="H40" s="33">
        <f>SUM('JASPER-NEWTON'!AO16)</f>
        <v>0</v>
      </c>
    </row>
    <row r="41" spans="1:8" ht="15.75">
      <c r="A41" s="28" t="s">
        <v>155</v>
      </c>
      <c r="B41" s="29" t="s">
        <v>13</v>
      </c>
      <c r="C41" s="35">
        <f>('JASPER-NEWTON'!AM17)</f>
        <v>0</v>
      </c>
      <c r="D41" s="30" t="s">
        <v>156</v>
      </c>
      <c r="E41" s="2" t="s">
        <v>138</v>
      </c>
      <c r="F41" s="31">
        <f>('JASPER-NEWTON'!AN17)</f>
        <v>0</v>
      </c>
      <c r="G41" s="32" t="s">
        <v>139</v>
      </c>
      <c r="H41" s="33">
        <f>SUM('JASPER-NEWTON'!AO17)</f>
        <v>0</v>
      </c>
    </row>
    <row r="42" spans="1:8" ht="15.75">
      <c r="A42" s="28" t="s">
        <v>155</v>
      </c>
      <c r="B42" s="29" t="s">
        <v>19</v>
      </c>
      <c r="C42" s="35">
        <f>('JASPER-NEWTON'!AM18)</f>
        <v>0</v>
      </c>
      <c r="D42" s="30" t="s">
        <v>154</v>
      </c>
      <c r="E42" s="2" t="s">
        <v>138</v>
      </c>
      <c r="F42" s="31">
        <f>('JASPER-NEWTON'!AN18)</f>
        <v>0</v>
      </c>
      <c r="G42" s="32" t="s">
        <v>139</v>
      </c>
      <c r="H42" s="33">
        <f>SUM('JASPER-NEWTON'!AO18)</f>
        <v>0</v>
      </c>
    </row>
    <row r="43" spans="1:8" ht="15.75">
      <c r="A43" s="28" t="s">
        <v>155</v>
      </c>
      <c r="B43" s="29" t="s">
        <v>46</v>
      </c>
      <c r="C43" s="35">
        <f>('JASPER-NEWTON'!AM21)</f>
        <v>0</v>
      </c>
      <c r="D43" s="30" t="s">
        <v>97</v>
      </c>
      <c r="E43" s="2" t="s">
        <v>138</v>
      </c>
      <c r="F43" s="31">
        <f>('JASPER-NEWTON'!AN21)</f>
        <v>0</v>
      </c>
      <c r="G43" s="32" t="s">
        <v>139</v>
      </c>
      <c r="H43" s="33">
        <f>SUM('JASPER-NEWTON'!AO21)</f>
        <v>0</v>
      </c>
    </row>
    <row r="44" spans="1:8" ht="15.75">
      <c r="A44" s="28" t="s">
        <v>155</v>
      </c>
      <c r="B44" s="29" t="s">
        <v>47</v>
      </c>
      <c r="C44" s="35">
        <f>('JASPER-NEWTON'!AM20)</f>
        <v>0</v>
      </c>
      <c r="D44" s="2" t="s">
        <v>97</v>
      </c>
      <c r="E44" s="2" t="s">
        <v>138</v>
      </c>
      <c r="F44" s="31">
        <f>('JASPER-NEWTON'!AN20)</f>
        <v>0</v>
      </c>
      <c r="G44" s="32" t="s">
        <v>139</v>
      </c>
      <c r="H44" s="33">
        <f>SUM('JASPER-NEWTON'!AO20)</f>
        <v>0</v>
      </c>
    </row>
    <row r="45" spans="1:8" ht="15.75">
      <c r="A45" s="28" t="s">
        <v>155</v>
      </c>
      <c r="B45" s="29" t="s">
        <v>66</v>
      </c>
      <c r="C45" s="35" t="e">
        <f>('JASPER-NEWTON'!#REF!)</f>
        <v>#REF!</v>
      </c>
      <c r="D45" s="2" t="s">
        <v>159</v>
      </c>
      <c r="E45" s="2" t="s">
        <v>138</v>
      </c>
      <c r="F45" s="31" t="e">
        <f>('JASPER-NEWTON'!#REF!)</f>
        <v>#REF!</v>
      </c>
      <c r="G45" s="32" t="s">
        <v>139</v>
      </c>
      <c r="H45" s="33" t="e">
        <f>SUM('JASPER-NEWTON'!#REF!)</f>
        <v>#REF!</v>
      </c>
    </row>
    <row r="46" spans="1:8" ht="15.75">
      <c r="A46" s="28" t="s">
        <v>155</v>
      </c>
      <c r="B46" s="29" t="s">
        <v>80</v>
      </c>
      <c r="C46" s="35">
        <f>('JASPER-NEWTON'!AM22)</f>
        <v>0</v>
      </c>
      <c r="D46" s="2" t="s">
        <v>96</v>
      </c>
      <c r="E46" s="2" t="s">
        <v>138</v>
      </c>
      <c r="F46" s="31">
        <f>('JASPER-NEWTON'!AN22)</f>
        <v>0</v>
      </c>
      <c r="G46" s="32" t="s">
        <v>139</v>
      </c>
      <c r="H46" s="33">
        <f>SUM('JASPER-NEWTON'!AO22)</f>
        <v>0</v>
      </c>
    </row>
    <row r="47" spans="1:8" ht="15.75">
      <c r="A47" s="28" t="s">
        <v>218</v>
      </c>
      <c r="B47" s="29">
        <v>893</v>
      </c>
      <c r="C47" s="35" t="e">
        <f>'Misc Electric'!#REF!</f>
        <v>#REF!</v>
      </c>
      <c r="D47" s="2" t="s">
        <v>219</v>
      </c>
      <c r="E47" s="30" t="s">
        <v>140</v>
      </c>
      <c r="F47" s="31" t="e">
        <f>'Misc Electric'!#REF!</f>
        <v>#REF!</v>
      </c>
      <c r="G47" s="32" t="s">
        <v>122</v>
      </c>
      <c r="H47" s="33" t="e">
        <f>'Misc Electric'!#REF!</f>
        <v>#REF!</v>
      </c>
    </row>
    <row r="48" spans="1:8" ht="15.75">
      <c r="A48" s="28" t="s">
        <v>162</v>
      </c>
      <c r="B48" s="29" t="s">
        <v>29</v>
      </c>
      <c r="C48" s="35">
        <f>('Misc Electric'!AM7)</f>
        <v>0</v>
      </c>
      <c r="D48" s="2" t="s">
        <v>163</v>
      </c>
      <c r="E48" s="30" t="s">
        <v>138</v>
      </c>
      <c r="F48" s="31">
        <f>('Misc Electric'!AN7)</f>
        <v>0</v>
      </c>
      <c r="G48" s="32" t="s">
        <v>139</v>
      </c>
      <c r="H48" s="34">
        <f>SUM('Misc Electric'!AO7)</f>
        <v>0</v>
      </c>
    </row>
    <row r="49" spans="1:8" ht="15.75">
      <c r="A49" s="28" t="s">
        <v>164</v>
      </c>
      <c r="B49" s="29">
        <v>97</v>
      </c>
      <c r="C49" s="35">
        <f>('Misc Electric'!AM23)</f>
        <v>0</v>
      </c>
      <c r="D49" s="2" t="s">
        <v>165</v>
      </c>
      <c r="E49" s="30" t="s">
        <v>140</v>
      </c>
      <c r="F49" s="31">
        <f>('Misc Electric'!AN23)</f>
        <v>0</v>
      </c>
      <c r="G49" s="32" t="s">
        <v>122</v>
      </c>
      <c r="H49" s="34">
        <f>SUM('Misc Electric'!AO23)</f>
        <v>0</v>
      </c>
    </row>
    <row r="50" spans="1:8" ht="15.75">
      <c r="A50" s="28" t="s">
        <v>164</v>
      </c>
      <c r="B50" s="29">
        <v>1431</v>
      </c>
      <c r="C50" s="35">
        <f>('Misc Electric'!AM24)</f>
        <v>0</v>
      </c>
      <c r="D50" s="2" t="s">
        <v>166</v>
      </c>
      <c r="E50" s="30" t="s">
        <v>140</v>
      </c>
      <c r="F50" s="31">
        <f>('Misc Electric'!AN24)</f>
        <v>0</v>
      </c>
      <c r="G50" s="32" t="s">
        <v>122</v>
      </c>
      <c r="H50" s="34">
        <f>SUM('Misc Electric'!AO24)</f>
        <v>0</v>
      </c>
    </row>
    <row r="52" spans="6:8" ht="15.75">
      <c r="F52" s="46"/>
      <c r="H52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8.796875" defaultRowHeight="15.75"/>
  <sheetData>
    <row r="1" ht="15.75">
      <c r="A1" t="s">
        <v>199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1"/>
  <sheetViews>
    <sheetView view="pageBreakPreview" zoomScaleSheetLayoutView="100" zoomScalePageLayoutView="0" workbookViewId="0" topLeftCell="A1">
      <pane xSplit="4" ySplit="5" topLeftCell="F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L30" sqref="L30"/>
    </sheetView>
  </sheetViews>
  <sheetFormatPr defaultColWidth="8.796875" defaultRowHeight="15.75"/>
  <cols>
    <col min="1" max="1" width="10.8984375" style="5" bestFit="1" customWidth="1"/>
    <col min="2" max="2" width="10.8984375" style="5" customWidth="1"/>
    <col min="3" max="3" width="5.69921875" style="5" bestFit="1" customWidth="1"/>
    <col min="4" max="4" width="7.296875" style="5" customWidth="1"/>
    <col min="5" max="5" width="5.8984375" style="5" customWidth="1"/>
    <col min="6" max="6" width="11.09765625" style="67" customWidth="1"/>
    <col min="7" max="7" width="5.69921875" style="0" customWidth="1"/>
    <col min="8" max="8" width="7.19921875" style="0" customWidth="1"/>
    <col min="9" max="9" width="10.796875" style="0" customWidth="1"/>
    <col min="10" max="10" width="5.69921875" style="0" customWidth="1"/>
    <col min="11" max="11" width="8.8984375" style="54" customWidth="1"/>
    <col min="12" max="12" width="10.8984375" style="0" customWidth="1"/>
    <col min="13" max="13" width="5.69921875" style="0" customWidth="1"/>
    <col min="14" max="14" width="7.3984375" style="54" customWidth="1"/>
    <col min="15" max="15" width="9.8984375" style="0" customWidth="1"/>
    <col min="16" max="16" width="5.69921875" style="0" customWidth="1"/>
    <col min="17" max="17" width="7.3984375" style="54" customWidth="1"/>
    <col min="18" max="18" width="9.3984375" style="0" customWidth="1"/>
    <col min="19" max="19" width="5.69921875" style="0" customWidth="1"/>
    <col min="20" max="20" width="8.8984375" style="54" customWidth="1"/>
    <col min="21" max="21" width="9.8984375" style="0" customWidth="1"/>
    <col min="22" max="22" width="5.69921875" style="0" customWidth="1"/>
    <col min="23" max="23" width="8.8984375" style="54" customWidth="1"/>
    <col min="24" max="24" width="9.3984375" style="0" customWidth="1"/>
    <col min="25" max="25" width="5.69921875" style="0" customWidth="1"/>
    <col min="26" max="26" width="7.796875" style="0" customWidth="1"/>
    <col min="27" max="27" width="9.8984375" style="0" customWidth="1"/>
    <col min="28" max="28" width="6.59765625" style="0" customWidth="1"/>
    <col min="29" max="29" width="9.19921875" style="0" customWidth="1"/>
    <col min="30" max="30" width="9.8984375" style="0" customWidth="1"/>
    <col min="31" max="31" width="5.69921875" style="0" customWidth="1"/>
    <col min="32" max="32" width="7" style="0" customWidth="1"/>
    <col min="33" max="33" width="10" style="0" customWidth="1"/>
    <col min="34" max="34" width="6.296875" style="0" customWidth="1"/>
    <col min="35" max="35" width="7.796875" style="0" customWidth="1"/>
    <col min="36" max="36" width="11.5" style="0" customWidth="1"/>
    <col min="37" max="37" width="6.59765625" style="0" customWidth="1"/>
    <col min="38" max="38" width="8.69921875" style="0" customWidth="1"/>
    <col min="39" max="39" width="11.19921875" style="0" customWidth="1"/>
    <col min="40" max="40" width="6.8984375" style="0" customWidth="1"/>
    <col min="41" max="41" width="7.69921875" style="0" customWidth="1"/>
  </cols>
  <sheetData>
    <row r="1" spans="1:41" ht="15.75">
      <c r="A1" s="218" t="s">
        <v>228</v>
      </c>
      <c r="B1" s="218"/>
      <c r="C1" s="218"/>
      <c r="D1" s="218"/>
      <c r="E1" s="6"/>
      <c r="F1" s="219">
        <v>2018</v>
      </c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</row>
    <row r="2" spans="1:5" ht="16.5" thickBot="1">
      <c r="A2" s="4"/>
      <c r="D2" s="6"/>
      <c r="E2" s="6"/>
    </row>
    <row r="3" spans="1:41" ht="16.5" thickBot="1">
      <c r="A3" s="7"/>
      <c r="B3" s="7"/>
      <c r="C3" s="7"/>
      <c r="D3" s="7"/>
      <c r="E3" s="7"/>
      <c r="F3" s="214" t="s">
        <v>106</v>
      </c>
      <c r="G3" s="215"/>
      <c r="H3" s="216"/>
      <c r="I3" s="214" t="s">
        <v>111</v>
      </c>
      <c r="J3" s="215"/>
      <c r="K3" s="216"/>
      <c r="L3" s="214" t="s">
        <v>112</v>
      </c>
      <c r="M3" s="215"/>
      <c r="N3" s="216"/>
      <c r="O3" s="214" t="s">
        <v>113</v>
      </c>
      <c r="P3" s="215"/>
      <c r="Q3" s="216"/>
      <c r="R3" s="214" t="s">
        <v>107</v>
      </c>
      <c r="S3" s="215"/>
      <c r="T3" s="216"/>
      <c r="U3" s="214" t="s">
        <v>114</v>
      </c>
      <c r="V3" s="215"/>
      <c r="W3" s="216"/>
      <c r="X3" s="214" t="s">
        <v>115</v>
      </c>
      <c r="Y3" s="215"/>
      <c r="Z3" s="216"/>
      <c r="AA3" s="214" t="s">
        <v>116</v>
      </c>
      <c r="AB3" s="215"/>
      <c r="AC3" s="216"/>
      <c r="AD3" s="214" t="s">
        <v>117</v>
      </c>
      <c r="AE3" s="215"/>
      <c r="AF3" s="216"/>
      <c r="AG3" s="214" t="s">
        <v>118</v>
      </c>
      <c r="AH3" s="215"/>
      <c r="AI3" s="216"/>
      <c r="AJ3" s="214" t="s">
        <v>119</v>
      </c>
      <c r="AK3" s="215"/>
      <c r="AL3" s="216"/>
      <c r="AM3" s="214" t="s">
        <v>120</v>
      </c>
      <c r="AN3" s="215"/>
      <c r="AO3" s="216"/>
    </row>
    <row r="4" spans="1:41" ht="16.5" thickBot="1">
      <c r="A4" s="114" t="s">
        <v>0</v>
      </c>
      <c r="B4" s="8" t="s">
        <v>1</v>
      </c>
      <c r="C4" s="125" t="s">
        <v>123</v>
      </c>
      <c r="D4" s="8" t="s">
        <v>2</v>
      </c>
      <c r="E4" s="23"/>
      <c r="F4" s="68" t="s">
        <v>108</v>
      </c>
      <c r="G4" s="1" t="s">
        <v>109</v>
      </c>
      <c r="H4" s="17" t="s">
        <v>110</v>
      </c>
      <c r="I4" s="16" t="s">
        <v>108</v>
      </c>
      <c r="J4" s="1" t="s">
        <v>109</v>
      </c>
      <c r="K4" s="52" t="s">
        <v>110</v>
      </c>
      <c r="L4" s="16" t="s">
        <v>108</v>
      </c>
      <c r="M4" s="1" t="s">
        <v>109</v>
      </c>
      <c r="N4" s="52" t="s">
        <v>110</v>
      </c>
      <c r="O4" s="16" t="s">
        <v>108</v>
      </c>
      <c r="P4" s="1" t="s">
        <v>109</v>
      </c>
      <c r="Q4" s="52" t="s">
        <v>110</v>
      </c>
      <c r="R4" s="16" t="s">
        <v>108</v>
      </c>
      <c r="S4" s="1" t="s">
        <v>109</v>
      </c>
      <c r="T4" s="52" t="s">
        <v>110</v>
      </c>
      <c r="U4" s="16" t="s">
        <v>108</v>
      </c>
      <c r="V4" s="1" t="s">
        <v>109</v>
      </c>
      <c r="W4" s="52" t="s">
        <v>110</v>
      </c>
      <c r="X4" s="16" t="s">
        <v>108</v>
      </c>
      <c r="Y4" s="1" t="s">
        <v>109</v>
      </c>
      <c r="Z4" s="17" t="s">
        <v>110</v>
      </c>
      <c r="AA4" s="16" t="s">
        <v>108</v>
      </c>
      <c r="AB4" s="1" t="s">
        <v>109</v>
      </c>
      <c r="AC4" s="17" t="s">
        <v>110</v>
      </c>
      <c r="AD4" s="16" t="s">
        <v>108</v>
      </c>
      <c r="AE4" s="1" t="s">
        <v>109</v>
      </c>
      <c r="AF4" s="17" t="s">
        <v>110</v>
      </c>
      <c r="AG4" s="16" t="s">
        <v>108</v>
      </c>
      <c r="AH4" s="1" t="s">
        <v>109</v>
      </c>
      <c r="AI4" s="17" t="s">
        <v>110</v>
      </c>
      <c r="AJ4" s="16" t="s">
        <v>108</v>
      </c>
      <c r="AK4" s="1" t="s">
        <v>109</v>
      </c>
      <c r="AL4" s="17" t="s">
        <v>110</v>
      </c>
      <c r="AM4" s="16" t="s">
        <v>108</v>
      </c>
      <c r="AN4" s="1" t="s">
        <v>109</v>
      </c>
      <c r="AO4" s="17" t="s">
        <v>110</v>
      </c>
    </row>
    <row r="5" spans="1:41" s="108" customFormat="1" ht="33.75" customHeight="1" hidden="1">
      <c r="A5" s="103" t="s">
        <v>62</v>
      </c>
      <c r="B5" s="103" t="s">
        <v>34</v>
      </c>
      <c r="C5" s="104">
        <v>409</v>
      </c>
      <c r="D5" s="103" t="s">
        <v>35</v>
      </c>
      <c r="E5" s="109"/>
      <c r="F5" s="170" t="s">
        <v>168</v>
      </c>
      <c r="G5" s="106"/>
      <c r="H5" s="110"/>
      <c r="I5" s="111" t="s">
        <v>168</v>
      </c>
      <c r="J5" s="106"/>
      <c r="K5" s="107"/>
      <c r="L5" s="170" t="s">
        <v>168</v>
      </c>
      <c r="M5" s="106"/>
      <c r="N5" s="107"/>
      <c r="O5" s="111" t="s">
        <v>168</v>
      </c>
      <c r="P5" s="106"/>
      <c r="Q5" s="107"/>
      <c r="R5" s="111" t="s">
        <v>168</v>
      </c>
      <c r="S5" s="106"/>
      <c r="T5" s="107"/>
      <c r="U5" s="111" t="s">
        <v>168</v>
      </c>
      <c r="V5" s="106"/>
      <c r="W5" s="107"/>
      <c r="X5" s="111" t="s">
        <v>168</v>
      </c>
      <c r="Y5" s="106"/>
      <c r="Z5" s="110"/>
      <c r="AA5" s="111" t="s">
        <v>168</v>
      </c>
      <c r="AB5" s="106"/>
      <c r="AC5" s="110"/>
      <c r="AD5" s="111" t="s">
        <v>168</v>
      </c>
      <c r="AE5" s="106"/>
      <c r="AF5" s="110"/>
      <c r="AG5" s="105" t="s">
        <v>168</v>
      </c>
      <c r="AH5" s="106"/>
      <c r="AI5" s="110"/>
      <c r="AJ5" s="111" t="s">
        <v>168</v>
      </c>
      <c r="AK5" s="106"/>
      <c r="AL5" s="110"/>
      <c r="AM5" s="111" t="s">
        <v>168</v>
      </c>
      <c r="AN5" s="106"/>
      <c r="AO5" s="110"/>
    </row>
    <row r="6" spans="1:41" ht="33.75" customHeight="1">
      <c r="A6" s="112" t="s">
        <v>62</v>
      </c>
      <c r="B6" s="10" t="s">
        <v>34</v>
      </c>
      <c r="C6" s="115">
        <v>409</v>
      </c>
      <c r="D6" s="10" t="s">
        <v>36</v>
      </c>
      <c r="E6" s="50"/>
      <c r="F6" s="62" t="s">
        <v>235</v>
      </c>
      <c r="G6" s="15">
        <v>78</v>
      </c>
      <c r="H6" s="18">
        <v>43.39</v>
      </c>
      <c r="I6" s="75" t="s">
        <v>263</v>
      </c>
      <c r="J6" s="15">
        <v>76</v>
      </c>
      <c r="K6" s="53">
        <v>43.16</v>
      </c>
      <c r="L6" s="62" t="s">
        <v>281</v>
      </c>
      <c r="M6" s="15">
        <v>57</v>
      </c>
      <c r="N6" s="53">
        <v>40.83</v>
      </c>
      <c r="O6" s="66"/>
      <c r="P6" s="15"/>
      <c r="Q6" s="53"/>
      <c r="R6" s="62"/>
      <c r="S6" s="15"/>
      <c r="T6" s="53"/>
      <c r="U6" s="62"/>
      <c r="V6" s="15"/>
      <c r="W6" s="53"/>
      <c r="X6" s="62"/>
      <c r="Y6" s="15"/>
      <c r="Z6" s="18"/>
      <c r="AA6" s="62"/>
      <c r="AB6" s="15"/>
      <c r="AC6" s="18"/>
      <c r="AD6" s="64"/>
      <c r="AE6" s="15"/>
      <c r="AF6" s="18"/>
      <c r="AG6" s="64"/>
      <c r="AH6" s="15"/>
      <c r="AI6" s="18"/>
      <c r="AJ6" s="66"/>
      <c r="AK6" s="15"/>
      <c r="AL6" s="18"/>
      <c r="AM6" s="62"/>
      <c r="AN6" s="15"/>
      <c r="AO6" s="18"/>
    </row>
    <row r="7" spans="1:41" ht="33.75" customHeight="1">
      <c r="A7" s="112" t="s">
        <v>37</v>
      </c>
      <c r="B7" s="10" t="s">
        <v>38</v>
      </c>
      <c r="C7" s="115">
        <v>409</v>
      </c>
      <c r="D7" s="10" t="s">
        <v>39</v>
      </c>
      <c r="E7" s="50"/>
      <c r="F7" s="62" t="s">
        <v>236</v>
      </c>
      <c r="G7" s="15">
        <v>3111</v>
      </c>
      <c r="H7" s="18">
        <v>427.1</v>
      </c>
      <c r="I7" s="75" t="s">
        <v>263</v>
      </c>
      <c r="J7" s="15">
        <v>2796</v>
      </c>
      <c r="K7" s="53">
        <v>389.6</v>
      </c>
      <c r="L7" s="62" t="s">
        <v>281</v>
      </c>
      <c r="M7" s="15">
        <v>2255</v>
      </c>
      <c r="N7" s="53">
        <v>324.24</v>
      </c>
      <c r="O7" s="66"/>
      <c r="P7" s="15"/>
      <c r="Q7" s="53"/>
      <c r="R7" s="62"/>
      <c r="S7" s="15"/>
      <c r="T7" s="53"/>
      <c r="U7" s="62"/>
      <c r="V7" s="15"/>
      <c r="W7" s="53"/>
      <c r="X7" s="66"/>
      <c r="AA7" s="62"/>
      <c r="AB7" s="15"/>
      <c r="AC7" s="18"/>
      <c r="AD7" s="64"/>
      <c r="AE7" s="15"/>
      <c r="AF7" s="18"/>
      <c r="AG7" s="64"/>
      <c r="AH7" s="15"/>
      <c r="AI7" s="18"/>
      <c r="AJ7" s="66"/>
      <c r="AK7" s="15"/>
      <c r="AL7" s="18"/>
      <c r="AM7" s="62"/>
      <c r="AN7" s="15"/>
      <c r="AO7" s="18"/>
    </row>
    <row r="8" spans="1:41" ht="33.75" customHeight="1">
      <c r="A8" s="112" t="s">
        <v>64</v>
      </c>
      <c r="B8" s="10" t="s">
        <v>22</v>
      </c>
      <c r="C8" s="115">
        <v>409</v>
      </c>
      <c r="D8" s="10" t="s">
        <v>40</v>
      </c>
      <c r="E8" s="50"/>
      <c r="F8" s="66" t="s">
        <v>236</v>
      </c>
      <c r="G8" s="15">
        <v>2001</v>
      </c>
      <c r="H8" s="18">
        <v>283.42</v>
      </c>
      <c r="I8" s="75" t="s">
        <v>263</v>
      </c>
      <c r="J8" s="15">
        <v>2184</v>
      </c>
      <c r="K8" s="53">
        <v>304.96</v>
      </c>
      <c r="L8" s="62" t="s">
        <v>281</v>
      </c>
      <c r="M8" s="15">
        <v>1370</v>
      </c>
      <c r="N8" s="53">
        <v>207.77</v>
      </c>
      <c r="O8" s="66"/>
      <c r="R8" s="62"/>
      <c r="S8" s="15"/>
      <c r="T8" s="53"/>
      <c r="U8" s="62"/>
      <c r="V8" s="15"/>
      <c r="W8" s="53"/>
      <c r="X8" s="62"/>
      <c r="Y8" s="15"/>
      <c r="Z8" s="18"/>
      <c r="AA8" s="62"/>
      <c r="AB8" s="15"/>
      <c r="AC8" s="18"/>
      <c r="AD8" s="64"/>
      <c r="AE8" s="15"/>
      <c r="AF8" s="18"/>
      <c r="AG8" s="64"/>
      <c r="AH8" s="15"/>
      <c r="AI8" s="18"/>
      <c r="AJ8" s="66"/>
      <c r="AK8" s="15"/>
      <c r="AL8" s="18"/>
      <c r="AM8" s="62"/>
      <c r="AN8" s="15"/>
      <c r="AO8" s="18"/>
    </row>
    <row r="9" spans="1:41" ht="33.75" customHeight="1">
      <c r="A9" s="112" t="s">
        <v>31</v>
      </c>
      <c r="B9" s="10" t="s">
        <v>191</v>
      </c>
      <c r="C9" s="115">
        <v>409</v>
      </c>
      <c r="D9" s="10" t="s">
        <v>48</v>
      </c>
      <c r="E9" s="50"/>
      <c r="F9" s="66" t="s">
        <v>235</v>
      </c>
      <c r="G9" s="15">
        <v>5991</v>
      </c>
      <c r="H9" s="18">
        <v>752.13</v>
      </c>
      <c r="I9" s="75" t="s">
        <v>263</v>
      </c>
      <c r="J9" s="15">
        <v>3978</v>
      </c>
      <c r="K9" s="53">
        <v>513.32</v>
      </c>
      <c r="L9" s="62" t="s">
        <v>281</v>
      </c>
      <c r="M9" s="15">
        <v>2323</v>
      </c>
      <c r="N9" s="53">
        <v>316.03</v>
      </c>
      <c r="O9" s="66"/>
      <c r="P9" s="15"/>
      <c r="Q9" s="53"/>
      <c r="R9" s="62"/>
      <c r="S9" s="15"/>
      <c r="T9" s="53"/>
      <c r="U9" s="62"/>
      <c r="V9" s="15"/>
      <c r="W9" s="53"/>
      <c r="X9" s="62"/>
      <c r="Y9" s="15"/>
      <c r="Z9" s="18"/>
      <c r="AA9" s="62"/>
      <c r="AB9" s="15"/>
      <c r="AC9" s="18"/>
      <c r="AD9" s="64"/>
      <c r="AE9" s="15"/>
      <c r="AF9" s="18"/>
      <c r="AG9" s="64"/>
      <c r="AH9" s="15"/>
      <c r="AI9" s="18"/>
      <c r="AJ9" s="66"/>
      <c r="AK9" s="15"/>
      <c r="AL9" s="18"/>
      <c r="AM9" s="62"/>
      <c r="AN9" s="15"/>
      <c r="AO9" s="18"/>
    </row>
    <row r="10" spans="1:41" ht="33.75" customHeight="1">
      <c r="A10" s="112" t="s">
        <v>62</v>
      </c>
      <c r="B10" s="10" t="s">
        <v>34</v>
      </c>
      <c r="C10" s="115">
        <v>409</v>
      </c>
      <c r="D10" s="10" t="s">
        <v>41</v>
      </c>
      <c r="E10" s="50"/>
      <c r="F10" s="66" t="s">
        <v>235</v>
      </c>
      <c r="G10" s="15">
        <v>2172</v>
      </c>
      <c r="H10" s="18">
        <v>314.83</v>
      </c>
      <c r="I10" s="75" t="s">
        <v>263</v>
      </c>
      <c r="J10" s="15">
        <v>1707</v>
      </c>
      <c r="K10" s="53">
        <v>259.62</v>
      </c>
      <c r="L10" s="62" t="s">
        <v>281</v>
      </c>
      <c r="M10" s="15">
        <v>1163</v>
      </c>
      <c r="N10" s="53">
        <v>194.48</v>
      </c>
      <c r="O10" s="66"/>
      <c r="P10" s="15"/>
      <c r="Q10" s="53"/>
      <c r="R10" s="62"/>
      <c r="S10" s="15"/>
      <c r="T10" s="53"/>
      <c r="U10" s="62"/>
      <c r="V10" s="15"/>
      <c r="W10" s="53"/>
      <c r="X10" s="62"/>
      <c r="Y10" s="15"/>
      <c r="Z10" s="18"/>
      <c r="AA10" s="62"/>
      <c r="AB10" s="15"/>
      <c r="AC10" s="18"/>
      <c r="AD10" s="64"/>
      <c r="AE10" s="15"/>
      <c r="AF10" s="18"/>
      <c r="AG10" s="64"/>
      <c r="AH10" s="15"/>
      <c r="AI10" s="18"/>
      <c r="AJ10" s="66"/>
      <c r="AK10" s="15"/>
      <c r="AL10" s="18"/>
      <c r="AM10" s="95"/>
      <c r="AN10" s="15"/>
      <c r="AO10" s="18"/>
    </row>
    <row r="11" spans="1:41" ht="33.75" customHeight="1">
      <c r="A11" s="112" t="s">
        <v>64</v>
      </c>
      <c r="B11" s="10" t="s">
        <v>22</v>
      </c>
      <c r="C11" s="115">
        <v>409</v>
      </c>
      <c r="D11" s="10" t="s">
        <v>9</v>
      </c>
      <c r="E11" s="50"/>
      <c r="F11" s="66" t="s">
        <v>234</v>
      </c>
      <c r="G11" s="15">
        <v>165</v>
      </c>
      <c r="H11" s="18">
        <v>53.7</v>
      </c>
      <c r="I11" s="75" t="s">
        <v>261</v>
      </c>
      <c r="J11" s="15">
        <v>208</v>
      </c>
      <c r="K11" s="53">
        <v>58.79</v>
      </c>
      <c r="L11" s="62" t="s">
        <v>278</v>
      </c>
      <c r="M11" s="15">
        <v>168</v>
      </c>
      <c r="N11" s="53">
        <v>53.92</v>
      </c>
      <c r="O11" s="62"/>
      <c r="P11" s="15"/>
      <c r="Q11" s="53"/>
      <c r="R11" s="66"/>
      <c r="S11" s="15"/>
      <c r="T11" s="53"/>
      <c r="U11" s="62"/>
      <c r="V11" s="15"/>
      <c r="W11" s="53"/>
      <c r="X11" s="66"/>
      <c r="Y11" s="15"/>
      <c r="Z11" s="18"/>
      <c r="AA11" s="168"/>
      <c r="AD11" s="66"/>
      <c r="AE11" s="15"/>
      <c r="AF11" s="18"/>
      <c r="AG11" s="62"/>
      <c r="AH11" s="15"/>
      <c r="AI11" s="18"/>
      <c r="AJ11" s="62"/>
      <c r="AK11" s="15"/>
      <c r="AL11" s="18"/>
      <c r="AM11" s="62"/>
      <c r="AN11" s="15"/>
      <c r="AO11" s="18"/>
    </row>
    <row r="12" spans="1:41" ht="38.25" customHeight="1">
      <c r="A12" s="112" t="s">
        <v>20</v>
      </c>
      <c r="B12" s="10" t="s">
        <v>176</v>
      </c>
      <c r="C12" s="115">
        <v>409</v>
      </c>
      <c r="D12" s="10" t="s">
        <v>25</v>
      </c>
      <c r="E12" s="50"/>
      <c r="F12" s="66" t="s">
        <v>232</v>
      </c>
      <c r="G12" s="15">
        <v>2384</v>
      </c>
      <c r="H12" s="18">
        <v>304.7</v>
      </c>
      <c r="I12" s="75" t="s">
        <v>259</v>
      </c>
      <c r="J12" s="15">
        <v>2573</v>
      </c>
      <c r="K12" s="53">
        <v>326.9</v>
      </c>
      <c r="L12" s="62" t="s">
        <v>276</v>
      </c>
      <c r="M12" s="15">
        <v>1567</v>
      </c>
      <c r="N12" s="53">
        <v>207.59</v>
      </c>
      <c r="O12" s="62"/>
      <c r="P12" s="15"/>
      <c r="Q12" s="53"/>
      <c r="R12" s="62"/>
      <c r="S12" s="55"/>
      <c r="U12" s="62"/>
      <c r="V12" s="15"/>
      <c r="W12" s="53"/>
      <c r="X12" s="62"/>
      <c r="Y12" s="15"/>
      <c r="Z12" s="18"/>
      <c r="AA12" s="96"/>
      <c r="AB12" s="15"/>
      <c r="AC12" s="18"/>
      <c r="AD12" s="64"/>
      <c r="AE12" s="15"/>
      <c r="AF12" s="18"/>
      <c r="AG12" s="95"/>
      <c r="AH12" s="15"/>
      <c r="AI12" s="18"/>
      <c r="AJ12" s="95"/>
      <c r="AK12" s="15"/>
      <c r="AL12" s="18"/>
      <c r="AM12" s="62"/>
      <c r="AN12" s="15"/>
      <c r="AO12" s="18"/>
    </row>
    <row r="13" spans="1:41" ht="30.75" customHeight="1">
      <c r="A13" s="112" t="s">
        <v>20</v>
      </c>
      <c r="B13" s="10" t="s">
        <v>24</v>
      </c>
      <c r="C13" s="115">
        <v>409</v>
      </c>
      <c r="D13" s="10" t="s">
        <v>23</v>
      </c>
      <c r="E13" s="50"/>
      <c r="F13" s="62" t="s">
        <v>247</v>
      </c>
      <c r="G13" s="15">
        <v>542</v>
      </c>
      <c r="H13" s="18">
        <v>106.43</v>
      </c>
      <c r="I13" s="75" t="s">
        <v>271</v>
      </c>
      <c r="J13" s="15">
        <v>530</v>
      </c>
      <c r="K13" s="53">
        <v>104.97</v>
      </c>
      <c r="L13" s="66"/>
      <c r="M13" s="15"/>
      <c r="N13" s="53"/>
      <c r="O13" s="62"/>
      <c r="P13" s="15"/>
      <c r="Q13" s="53"/>
      <c r="R13" s="62"/>
      <c r="S13" s="15"/>
      <c r="T13" s="53"/>
      <c r="U13" s="62"/>
      <c r="V13" s="15"/>
      <c r="W13" s="53"/>
      <c r="X13" s="62"/>
      <c r="Y13" s="15"/>
      <c r="Z13" s="18"/>
      <c r="AA13" s="62"/>
      <c r="AB13" s="15"/>
      <c r="AC13" s="18"/>
      <c r="AD13" s="62"/>
      <c r="AE13" s="15"/>
      <c r="AF13" s="18"/>
      <c r="AG13" s="139"/>
      <c r="AH13" s="55"/>
      <c r="AI13" s="102"/>
      <c r="AJ13" s="62"/>
      <c r="AK13" s="15"/>
      <c r="AL13" s="18"/>
      <c r="AM13" s="98"/>
      <c r="AN13" s="15"/>
      <c r="AO13" s="18"/>
    </row>
    <row r="14" spans="1:41" ht="33.75" customHeight="1">
      <c r="A14" s="112" t="s">
        <v>62</v>
      </c>
      <c r="B14" s="10" t="s">
        <v>34</v>
      </c>
      <c r="C14" s="115">
        <v>409</v>
      </c>
      <c r="D14" s="10" t="s">
        <v>42</v>
      </c>
      <c r="E14" s="50"/>
      <c r="F14" s="66" t="s">
        <v>235</v>
      </c>
      <c r="G14" s="15">
        <v>274</v>
      </c>
      <c r="H14" s="18">
        <v>54.47</v>
      </c>
      <c r="I14" s="75" t="s">
        <v>273</v>
      </c>
      <c r="J14" s="15">
        <v>16</v>
      </c>
      <c r="K14" s="53">
        <v>23.9</v>
      </c>
      <c r="L14" s="62" t="s">
        <v>282</v>
      </c>
      <c r="M14" s="15">
        <v>37</v>
      </c>
      <c r="N14" s="53">
        <v>26.36</v>
      </c>
      <c r="O14" s="66"/>
      <c r="P14" s="15"/>
      <c r="Q14" s="53"/>
      <c r="R14" s="62"/>
      <c r="S14" s="15"/>
      <c r="T14" s="53"/>
      <c r="U14" s="62"/>
      <c r="V14" s="15"/>
      <c r="W14" s="199"/>
      <c r="X14" s="62"/>
      <c r="Y14" s="15"/>
      <c r="Z14" s="18"/>
      <c r="AA14" s="62"/>
      <c r="AB14" s="15"/>
      <c r="AC14" s="18"/>
      <c r="AD14" s="64"/>
      <c r="AE14" s="15"/>
      <c r="AF14" s="18"/>
      <c r="AG14" s="64"/>
      <c r="AH14" s="15"/>
      <c r="AI14" s="18"/>
      <c r="AJ14" s="66"/>
      <c r="AK14" s="15"/>
      <c r="AL14" s="18"/>
      <c r="AM14" s="62"/>
      <c r="AN14" s="15"/>
      <c r="AO14" s="18"/>
    </row>
    <row r="15" spans="1:41" ht="33.75" customHeight="1" hidden="1">
      <c r="A15" s="112" t="s">
        <v>14</v>
      </c>
      <c r="B15" s="10" t="s">
        <v>15</v>
      </c>
      <c r="C15" s="115">
        <v>409</v>
      </c>
      <c r="D15" s="10" t="s">
        <v>16</v>
      </c>
      <c r="E15" s="50"/>
      <c r="F15" s="66"/>
      <c r="G15" s="15"/>
      <c r="H15" s="18"/>
      <c r="I15" s="91"/>
      <c r="J15" s="15"/>
      <c r="K15" s="53"/>
      <c r="L15" s="66"/>
      <c r="M15" s="15"/>
      <c r="N15" s="53"/>
      <c r="O15" s="62"/>
      <c r="P15" s="15"/>
      <c r="Q15" s="53"/>
      <c r="R15" s="62"/>
      <c r="S15" s="55"/>
      <c r="U15" s="62"/>
      <c r="V15" s="15"/>
      <c r="W15" s="53"/>
      <c r="X15" s="62"/>
      <c r="Y15" s="15"/>
      <c r="Z15" s="18"/>
      <c r="AA15" s="96"/>
      <c r="AB15" s="15"/>
      <c r="AC15" s="18"/>
      <c r="AD15" s="64"/>
      <c r="AE15" s="15"/>
      <c r="AF15" s="18"/>
      <c r="AG15" s="95"/>
      <c r="AH15" s="15"/>
      <c r="AI15" s="18"/>
      <c r="AJ15" s="98"/>
      <c r="AK15" s="15"/>
      <c r="AL15" s="18"/>
      <c r="AM15" s="62"/>
      <c r="AN15" s="15"/>
      <c r="AO15" s="18"/>
    </row>
    <row r="16" spans="1:41" ht="33.75" customHeight="1">
      <c r="A16" s="112" t="s">
        <v>43</v>
      </c>
      <c r="B16" s="10" t="s">
        <v>44</v>
      </c>
      <c r="C16" s="115">
        <v>409</v>
      </c>
      <c r="D16" s="10" t="s">
        <v>45</v>
      </c>
      <c r="E16" s="50"/>
      <c r="F16" s="66" t="s">
        <v>235</v>
      </c>
      <c r="G16" s="55">
        <v>2355</v>
      </c>
      <c r="H16" s="102">
        <v>313.87</v>
      </c>
      <c r="I16" s="75" t="s">
        <v>263</v>
      </c>
      <c r="J16" s="15">
        <v>2346</v>
      </c>
      <c r="K16" s="53">
        <v>312.65</v>
      </c>
      <c r="L16" s="62" t="s">
        <v>281</v>
      </c>
      <c r="M16" s="15">
        <v>2291</v>
      </c>
      <c r="N16" s="53">
        <v>304.93</v>
      </c>
      <c r="O16" s="66"/>
      <c r="P16" s="15"/>
      <c r="Q16" s="53"/>
      <c r="R16" s="62"/>
      <c r="S16" s="15"/>
      <c r="T16" s="53"/>
      <c r="U16" s="62"/>
      <c r="V16" s="15"/>
      <c r="W16" s="53"/>
      <c r="X16" s="62"/>
      <c r="Y16" s="15"/>
      <c r="Z16" s="18"/>
      <c r="AA16" s="62"/>
      <c r="AB16" s="15"/>
      <c r="AC16" s="18"/>
      <c r="AD16" s="64"/>
      <c r="AE16" s="15"/>
      <c r="AF16" s="18"/>
      <c r="AG16" s="64"/>
      <c r="AH16" s="15"/>
      <c r="AI16" s="18"/>
      <c r="AJ16" s="66"/>
      <c r="AK16" s="15"/>
      <c r="AL16" s="18"/>
      <c r="AM16" s="62"/>
      <c r="AN16" s="15"/>
      <c r="AO16" s="18"/>
    </row>
    <row r="17" spans="1:41" ht="33.75" customHeight="1">
      <c r="A17" s="112" t="s">
        <v>12</v>
      </c>
      <c r="B17" s="10" t="s">
        <v>22</v>
      </c>
      <c r="C17" s="115">
        <v>409</v>
      </c>
      <c r="D17" s="10" t="s">
        <v>13</v>
      </c>
      <c r="E17" s="50"/>
      <c r="F17" s="66" t="s">
        <v>231</v>
      </c>
      <c r="G17" s="15">
        <v>2031</v>
      </c>
      <c r="H17" s="18">
        <v>262.84</v>
      </c>
      <c r="I17" s="91" t="s">
        <v>259</v>
      </c>
      <c r="J17" s="15">
        <v>2212</v>
      </c>
      <c r="K17" s="53">
        <v>284.12</v>
      </c>
      <c r="L17" s="62" t="s">
        <v>276</v>
      </c>
      <c r="M17" s="15">
        <v>1657</v>
      </c>
      <c r="N17" s="53">
        <v>218.24</v>
      </c>
      <c r="O17" s="62"/>
      <c r="P17" s="15"/>
      <c r="Q17" s="53"/>
      <c r="R17" s="62"/>
      <c r="S17" s="55"/>
      <c r="U17" s="62"/>
      <c r="V17" s="15"/>
      <c r="W17" s="53"/>
      <c r="X17" s="62"/>
      <c r="Y17" s="15"/>
      <c r="Z17" s="18"/>
      <c r="AA17" s="96"/>
      <c r="AB17" s="15"/>
      <c r="AC17" s="18"/>
      <c r="AD17" s="64"/>
      <c r="AE17" s="15"/>
      <c r="AF17" s="18"/>
      <c r="AG17" s="97"/>
      <c r="AH17" s="15"/>
      <c r="AI17" s="18"/>
      <c r="AJ17" s="95"/>
      <c r="AK17" s="15"/>
      <c r="AL17" s="18"/>
      <c r="AM17" s="62"/>
      <c r="AN17" s="15"/>
      <c r="AO17" s="18"/>
    </row>
    <row r="18" spans="1:41" ht="33.75" customHeight="1">
      <c r="A18" s="112" t="s">
        <v>17</v>
      </c>
      <c r="B18" s="10" t="s">
        <v>18</v>
      </c>
      <c r="C18" s="115">
        <v>409</v>
      </c>
      <c r="D18" s="10" t="s">
        <v>19</v>
      </c>
      <c r="E18" s="50"/>
      <c r="F18" s="66" t="s">
        <v>231</v>
      </c>
      <c r="G18" s="15">
        <v>3960</v>
      </c>
      <c r="H18" s="71">
        <v>491.58</v>
      </c>
      <c r="I18" s="91" t="s">
        <v>259</v>
      </c>
      <c r="J18" s="15">
        <v>4960</v>
      </c>
      <c r="K18" s="53">
        <v>609.76</v>
      </c>
      <c r="L18" s="62" t="s">
        <v>276</v>
      </c>
      <c r="M18" s="15">
        <v>4480</v>
      </c>
      <c r="N18" s="53">
        <v>552.59</v>
      </c>
      <c r="O18" s="62"/>
      <c r="P18" s="15"/>
      <c r="Q18" s="53"/>
      <c r="R18" s="62"/>
      <c r="S18" s="55"/>
      <c r="U18" s="62"/>
      <c r="V18" s="15"/>
      <c r="W18" s="53"/>
      <c r="X18" s="62"/>
      <c r="Y18" s="15"/>
      <c r="Z18" s="18"/>
      <c r="AA18" s="96"/>
      <c r="AB18" s="15"/>
      <c r="AC18" s="18"/>
      <c r="AD18" s="64"/>
      <c r="AE18" s="15"/>
      <c r="AF18" s="71"/>
      <c r="AG18" s="95"/>
      <c r="AH18" s="15"/>
      <c r="AI18" s="18"/>
      <c r="AJ18" s="98"/>
      <c r="AK18" s="15"/>
      <c r="AL18" s="18"/>
      <c r="AM18" s="62"/>
      <c r="AN18" s="15"/>
      <c r="AO18" s="18"/>
    </row>
    <row r="19" spans="1:41" ht="33.75" customHeight="1">
      <c r="A19" s="112" t="s">
        <v>37</v>
      </c>
      <c r="B19" s="10" t="s">
        <v>38</v>
      </c>
      <c r="C19" s="115">
        <v>409</v>
      </c>
      <c r="D19" s="10" t="s">
        <v>46</v>
      </c>
      <c r="E19" s="50"/>
      <c r="F19" s="66" t="s">
        <v>235</v>
      </c>
      <c r="G19" s="15">
        <v>19</v>
      </c>
      <c r="H19" s="71">
        <v>24.25</v>
      </c>
      <c r="I19" s="75" t="s">
        <v>263</v>
      </c>
      <c r="J19" s="15">
        <v>334</v>
      </c>
      <c r="K19" s="53">
        <v>61.56</v>
      </c>
      <c r="L19" s="75" t="s">
        <v>281</v>
      </c>
      <c r="M19" s="15">
        <v>2495</v>
      </c>
      <c r="N19" s="53">
        <v>316.21</v>
      </c>
      <c r="O19" s="66"/>
      <c r="P19" s="15"/>
      <c r="Q19" s="53"/>
      <c r="R19" s="62"/>
      <c r="S19" s="15"/>
      <c r="T19" s="53"/>
      <c r="U19" s="62"/>
      <c r="V19" s="15"/>
      <c r="W19" s="53"/>
      <c r="X19" s="62"/>
      <c r="Y19" s="15"/>
      <c r="Z19" s="18"/>
      <c r="AA19" s="62"/>
      <c r="AB19" s="15"/>
      <c r="AC19" s="18"/>
      <c r="AD19" s="76"/>
      <c r="AE19" s="15"/>
      <c r="AF19" s="18"/>
      <c r="AG19" s="64"/>
      <c r="AH19" s="15"/>
      <c r="AI19" s="18"/>
      <c r="AJ19" s="66"/>
      <c r="AK19" s="15"/>
      <c r="AL19" s="18"/>
      <c r="AM19" s="62"/>
      <c r="AN19" s="55"/>
      <c r="AO19" s="102"/>
    </row>
    <row r="20" spans="1:41" ht="33.75" customHeight="1">
      <c r="A20" s="112" t="s">
        <v>37</v>
      </c>
      <c r="B20" s="10" t="s">
        <v>38</v>
      </c>
      <c r="C20" s="115">
        <v>409</v>
      </c>
      <c r="D20" s="10" t="s">
        <v>47</v>
      </c>
      <c r="E20" s="50"/>
      <c r="F20" s="66" t="s">
        <v>235</v>
      </c>
      <c r="G20" s="15">
        <v>178</v>
      </c>
      <c r="H20" s="18">
        <v>54.24</v>
      </c>
      <c r="I20" s="75" t="s">
        <v>263</v>
      </c>
      <c r="J20" s="15">
        <v>181</v>
      </c>
      <c r="K20" s="53">
        <v>54.59</v>
      </c>
      <c r="L20" s="62" t="s">
        <v>281</v>
      </c>
      <c r="M20" s="15">
        <v>105</v>
      </c>
      <c r="N20" s="53">
        <v>45.5</v>
      </c>
      <c r="O20" s="66"/>
      <c r="P20" s="15"/>
      <c r="Q20" s="53"/>
      <c r="R20" s="62"/>
      <c r="S20" s="15"/>
      <c r="T20" s="53"/>
      <c r="U20" s="62"/>
      <c r="V20" s="15"/>
      <c r="W20" s="53"/>
      <c r="X20" s="66"/>
      <c r="Y20" s="15"/>
      <c r="Z20" s="18"/>
      <c r="AA20" s="76"/>
      <c r="AB20" s="15"/>
      <c r="AC20" s="18"/>
      <c r="AD20" s="76"/>
      <c r="AE20" s="15"/>
      <c r="AF20" s="18"/>
      <c r="AG20" s="64"/>
      <c r="AH20" s="15"/>
      <c r="AI20" s="15"/>
      <c r="AJ20" s="66"/>
      <c r="AK20" s="15"/>
      <c r="AL20" s="18"/>
      <c r="AM20" s="95"/>
      <c r="AN20" s="15"/>
      <c r="AO20" s="18"/>
    </row>
    <row r="21" spans="1:41" ht="33.75" customHeight="1">
      <c r="A21" s="112" t="s">
        <v>33</v>
      </c>
      <c r="B21" s="10" t="s">
        <v>15</v>
      </c>
      <c r="C21" s="115">
        <v>409</v>
      </c>
      <c r="D21" s="10" t="s">
        <v>66</v>
      </c>
      <c r="E21" s="50"/>
      <c r="F21" s="66" t="s">
        <v>231</v>
      </c>
      <c r="G21" s="15">
        <v>357</v>
      </c>
      <c r="H21" s="18">
        <v>64.33</v>
      </c>
      <c r="I21" s="91" t="s">
        <v>259</v>
      </c>
      <c r="J21" s="15">
        <v>371</v>
      </c>
      <c r="K21" s="53">
        <v>65.96</v>
      </c>
      <c r="L21" s="62" t="s">
        <v>276</v>
      </c>
      <c r="M21" s="15">
        <v>314</v>
      </c>
      <c r="N21" s="53">
        <v>59.19</v>
      </c>
      <c r="O21" s="62"/>
      <c r="P21" s="15"/>
      <c r="Q21" s="53"/>
      <c r="R21" s="62"/>
      <c r="S21" s="55"/>
      <c r="U21" s="62"/>
      <c r="V21" s="15"/>
      <c r="W21" s="53"/>
      <c r="X21" s="62"/>
      <c r="Y21" s="15"/>
      <c r="Z21" s="18"/>
      <c r="AA21" s="96"/>
      <c r="AB21" s="15"/>
      <c r="AC21" s="71"/>
      <c r="AD21" s="64"/>
      <c r="AE21" s="15"/>
      <c r="AF21" s="18"/>
      <c r="AG21" s="97"/>
      <c r="AH21" s="15"/>
      <c r="AI21" s="18"/>
      <c r="AJ21" s="95"/>
      <c r="AK21" s="15"/>
      <c r="AL21" s="18"/>
      <c r="AM21" s="65"/>
      <c r="AN21" s="15"/>
      <c r="AO21" s="18"/>
    </row>
    <row r="22" spans="1:41" ht="33.75" customHeight="1">
      <c r="A22" s="112" t="s">
        <v>177</v>
      </c>
      <c r="B22" s="10" t="s">
        <v>79</v>
      </c>
      <c r="C22" s="115">
        <v>409</v>
      </c>
      <c r="D22" s="10" t="s">
        <v>80</v>
      </c>
      <c r="E22" s="50"/>
      <c r="F22" s="66" t="s">
        <v>231</v>
      </c>
      <c r="G22" s="15">
        <v>1211</v>
      </c>
      <c r="H22" s="18">
        <v>165.6</v>
      </c>
      <c r="I22" s="75" t="s">
        <v>259</v>
      </c>
      <c r="J22" s="15">
        <v>1261</v>
      </c>
      <c r="K22" s="53">
        <v>171.43</v>
      </c>
      <c r="L22" s="62" t="s">
        <v>276</v>
      </c>
      <c r="M22" s="15">
        <v>1109</v>
      </c>
      <c r="N22" s="53">
        <v>153.35</v>
      </c>
      <c r="O22" s="62"/>
      <c r="P22" s="15"/>
      <c r="Q22" s="53"/>
      <c r="R22" s="62"/>
      <c r="S22" s="15"/>
      <c r="T22" s="53"/>
      <c r="U22" s="62"/>
      <c r="V22" s="15"/>
      <c r="W22" s="53"/>
      <c r="X22" s="62"/>
      <c r="Y22" s="15"/>
      <c r="Z22" s="18"/>
      <c r="AA22" s="96"/>
      <c r="AB22" s="15"/>
      <c r="AC22" s="18"/>
      <c r="AD22" s="64"/>
      <c r="AE22" s="15"/>
      <c r="AF22" s="18"/>
      <c r="AG22" s="98"/>
      <c r="AH22" s="15"/>
      <c r="AI22" s="18"/>
      <c r="AJ22" s="95"/>
      <c r="AK22" s="15"/>
      <c r="AL22" s="18"/>
      <c r="AM22" s="65"/>
      <c r="AN22" s="15"/>
      <c r="AO22" s="18"/>
    </row>
    <row r="23" spans="1:41" ht="33.75" customHeight="1">
      <c r="A23" s="113" t="s">
        <v>63</v>
      </c>
      <c r="B23" s="56" t="s">
        <v>89</v>
      </c>
      <c r="C23" s="116">
        <v>409</v>
      </c>
      <c r="D23" s="56" t="s">
        <v>92</v>
      </c>
      <c r="E23" s="69"/>
      <c r="F23" s="66" t="s">
        <v>231</v>
      </c>
      <c r="G23" s="58">
        <v>2087</v>
      </c>
      <c r="H23" s="59">
        <v>347.92</v>
      </c>
      <c r="I23" s="91" t="s">
        <v>259</v>
      </c>
      <c r="J23" s="58">
        <v>2830</v>
      </c>
      <c r="K23" s="60">
        <v>435.76</v>
      </c>
      <c r="L23" s="62" t="s">
        <v>276</v>
      </c>
      <c r="M23" s="58">
        <v>2331</v>
      </c>
      <c r="N23" s="60">
        <v>376.43</v>
      </c>
      <c r="O23" s="62"/>
      <c r="P23" s="58"/>
      <c r="Q23" s="60"/>
      <c r="R23" s="62"/>
      <c r="S23" s="58"/>
      <c r="T23" s="60"/>
      <c r="U23" s="62"/>
      <c r="V23" s="58"/>
      <c r="W23" s="60"/>
      <c r="X23" s="62"/>
      <c r="Y23" s="58"/>
      <c r="Z23" s="59"/>
      <c r="AA23" s="96"/>
      <c r="AB23" s="58"/>
      <c r="AC23" s="59"/>
      <c r="AD23" s="64"/>
      <c r="AE23" s="58"/>
      <c r="AF23" s="59"/>
      <c r="AG23" s="95"/>
      <c r="AH23" s="58"/>
      <c r="AI23" s="59"/>
      <c r="AJ23" s="95"/>
      <c r="AK23" s="58"/>
      <c r="AL23" s="59"/>
      <c r="AM23" s="65"/>
      <c r="AN23" s="58"/>
      <c r="AO23" s="59"/>
    </row>
    <row r="24" spans="1:41" ht="33" customHeight="1">
      <c r="A24" s="112" t="s">
        <v>62</v>
      </c>
      <c r="B24" s="167" t="s">
        <v>184</v>
      </c>
      <c r="C24" s="115">
        <v>409</v>
      </c>
      <c r="D24" s="10" t="s">
        <v>185</v>
      </c>
      <c r="E24" s="10"/>
      <c r="F24" s="76" t="s">
        <v>247</v>
      </c>
      <c r="G24" s="15">
        <v>146</v>
      </c>
      <c r="H24" s="99">
        <v>39.3</v>
      </c>
      <c r="I24" s="93" t="s">
        <v>271</v>
      </c>
      <c r="J24" s="15">
        <v>146</v>
      </c>
      <c r="K24" s="61">
        <v>39.29</v>
      </c>
      <c r="L24" s="76"/>
      <c r="M24" s="15"/>
      <c r="N24" s="61"/>
      <c r="O24" s="76"/>
      <c r="P24" s="15"/>
      <c r="Q24" s="61"/>
      <c r="R24" s="76"/>
      <c r="S24" s="15"/>
      <c r="T24" s="61"/>
      <c r="U24" s="203"/>
      <c r="V24" s="181"/>
      <c r="W24" s="213"/>
      <c r="X24" s="62"/>
      <c r="Y24" s="15"/>
      <c r="Z24" s="15"/>
      <c r="AA24" s="76"/>
      <c r="AB24" s="15"/>
      <c r="AC24" s="15"/>
      <c r="AD24" s="190"/>
      <c r="AE24" s="15"/>
      <c r="AF24" s="15"/>
      <c r="AG24" s="76"/>
      <c r="AH24" s="15"/>
      <c r="AI24" s="15"/>
      <c r="AJ24" s="190"/>
      <c r="AK24" s="15"/>
      <c r="AL24" s="15"/>
      <c r="AM24" s="64"/>
      <c r="AN24" s="15"/>
      <c r="AO24" s="15"/>
    </row>
    <row r="25" spans="1:41" s="15" customFormat="1" ht="33.75" customHeight="1">
      <c r="A25" s="112" t="s">
        <v>62</v>
      </c>
      <c r="B25" s="10" t="s">
        <v>183</v>
      </c>
      <c r="C25" s="115">
        <v>409</v>
      </c>
      <c r="D25" s="10" t="s">
        <v>182</v>
      </c>
      <c r="E25" s="10"/>
      <c r="F25" s="66" t="s">
        <v>235</v>
      </c>
      <c r="G25" s="15">
        <v>8</v>
      </c>
      <c r="H25" s="99">
        <v>22.95</v>
      </c>
      <c r="I25" s="75" t="s">
        <v>263</v>
      </c>
      <c r="J25" s="15">
        <v>20</v>
      </c>
      <c r="K25" s="61">
        <v>24.37</v>
      </c>
      <c r="L25" s="62" t="s">
        <v>281</v>
      </c>
      <c r="M25" s="15">
        <v>16</v>
      </c>
      <c r="N25" s="61">
        <v>23.89</v>
      </c>
      <c r="O25" s="66"/>
      <c r="Q25" s="61"/>
      <c r="R25" s="62"/>
      <c r="T25" s="61"/>
      <c r="U25" s="62"/>
      <c r="V25" s="49"/>
      <c r="W25" s="61"/>
      <c r="X25" s="62"/>
      <c r="AA25" s="76"/>
      <c r="AD25" s="190"/>
      <c r="AG25" s="64"/>
      <c r="AI25" s="99"/>
      <c r="AJ25" s="66"/>
      <c r="AM25" s="95"/>
      <c r="AO25" s="64"/>
    </row>
    <row r="26" spans="1:39" s="15" customFormat="1" ht="33.75" customHeight="1">
      <c r="A26" s="112" t="s">
        <v>62</v>
      </c>
      <c r="B26" s="10" t="s">
        <v>188</v>
      </c>
      <c r="C26" s="115">
        <v>409</v>
      </c>
      <c r="D26" s="10" t="s">
        <v>187</v>
      </c>
      <c r="E26" s="10"/>
      <c r="F26" s="66" t="s">
        <v>235</v>
      </c>
      <c r="G26" s="15">
        <v>10</v>
      </c>
      <c r="H26" s="99">
        <v>23.19</v>
      </c>
      <c r="I26" s="75" t="s">
        <v>263</v>
      </c>
      <c r="J26" s="15">
        <v>7</v>
      </c>
      <c r="K26" s="61">
        <v>22.83</v>
      </c>
      <c r="L26" s="62" t="s">
        <v>281</v>
      </c>
      <c r="M26" s="15">
        <v>6</v>
      </c>
      <c r="N26" s="61">
        <v>22.71</v>
      </c>
      <c r="O26" s="66"/>
      <c r="Q26" s="61"/>
      <c r="R26" s="62"/>
      <c r="T26" s="61"/>
      <c r="U26" s="62"/>
      <c r="V26" s="49"/>
      <c r="W26" s="61"/>
      <c r="X26" s="62"/>
      <c r="AA26" s="76"/>
      <c r="AB26" s="76"/>
      <c r="AD26" s="76"/>
      <c r="AG26" s="64"/>
      <c r="AJ26" s="66"/>
      <c r="AM26" s="95"/>
    </row>
    <row r="27" spans="1:39" s="15" customFormat="1" ht="33.75" customHeight="1">
      <c r="A27" s="112" t="s">
        <v>64</v>
      </c>
      <c r="B27" s="172" t="s">
        <v>201</v>
      </c>
      <c r="C27" s="115">
        <v>409</v>
      </c>
      <c r="D27" s="171" t="s">
        <v>200</v>
      </c>
      <c r="E27" s="10"/>
      <c r="F27" s="66" t="s">
        <v>233</v>
      </c>
      <c r="G27" s="15">
        <v>564</v>
      </c>
      <c r="H27" s="99">
        <v>88.88</v>
      </c>
      <c r="I27" s="198" t="s">
        <v>259</v>
      </c>
      <c r="J27" s="15">
        <v>566</v>
      </c>
      <c r="K27" s="15">
        <v>89.07</v>
      </c>
      <c r="L27" s="75" t="s">
        <v>276</v>
      </c>
      <c r="M27" s="15">
        <v>1014</v>
      </c>
      <c r="N27" s="61">
        <v>142.09</v>
      </c>
      <c r="O27" s="62"/>
      <c r="Q27" s="61"/>
      <c r="R27" s="62"/>
      <c r="T27" s="61"/>
      <c r="U27" s="62"/>
      <c r="V27" s="49"/>
      <c r="W27" s="61"/>
      <c r="X27" s="62"/>
      <c r="AA27" s="76"/>
      <c r="AB27" s="76"/>
      <c r="AD27" s="64"/>
      <c r="AG27" s="64"/>
      <c r="AJ27" s="98"/>
      <c r="AM27" s="62"/>
    </row>
    <row r="28" spans="1:41" s="15" customFormat="1" ht="33.75" customHeight="1">
      <c r="A28" s="112" t="s">
        <v>62</v>
      </c>
      <c r="B28" s="172" t="s">
        <v>215</v>
      </c>
      <c r="C28" s="115">
        <v>409</v>
      </c>
      <c r="D28" s="171" t="s">
        <v>214</v>
      </c>
      <c r="E28" s="10"/>
      <c r="F28" s="190" t="s">
        <v>235</v>
      </c>
      <c r="G28" s="15">
        <v>6</v>
      </c>
      <c r="H28" s="99">
        <v>25.24</v>
      </c>
      <c r="I28" s="93" t="s">
        <v>263</v>
      </c>
      <c r="J28" s="15">
        <v>5</v>
      </c>
      <c r="K28" s="61">
        <v>25.2</v>
      </c>
      <c r="L28" s="76" t="s">
        <v>281</v>
      </c>
      <c r="M28" s="15">
        <v>5</v>
      </c>
      <c r="N28" s="61">
        <v>25.2</v>
      </c>
      <c r="O28" s="76"/>
      <c r="Q28" s="61"/>
      <c r="R28" s="76"/>
      <c r="T28" s="61"/>
      <c r="U28" s="76"/>
      <c r="V28" s="49"/>
      <c r="W28" s="61"/>
      <c r="X28" s="76"/>
      <c r="Z28" s="195"/>
      <c r="AA28" s="76"/>
      <c r="AB28" s="76"/>
      <c r="AD28" s="64"/>
      <c r="AG28" s="64"/>
      <c r="AJ28" s="190"/>
      <c r="AM28" s="64"/>
      <c r="AN28" s="181"/>
      <c r="AO28" s="181"/>
    </row>
    <row r="29" spans="1:41" s="15" customFormat="1" ht="49.5" customHeight="1">
      <c r="A29" s="10" t="s">
        <v>62</v>
      </c>
      <c r="B29" s="11" t="s">
        <v>216</v>
      </c>
      <c r="C29" s="10">
        <v>409</v>
      </c>
      <c r="D29" s="10" t="s">
        <v>213</v>
      </c>
      <c r="E29" s="10"/>
      <c r="F29" s="64" t="s">
        <v>235</v>
      </c>
      <c r="G29" s="15">
        <v>11</v>
      </c>
      <c r="H29" s="15">
        <v>25.44</v>
      </c>
      <c r="I29" s="76" t="s">
        <v>263</v>
      </c>
      <c r="J29" s="15">
        <v>12</v>
      </c>
      <c r="K29" s="61">
        <v>25.48</v>
      </c>
      <c r="L29" s="190" t="s">
        <v>283</v>
      </c>
      <c r="M29" s="15">
        <v>12</v>
      </c>
      <c r="N29" s="61">
        <v>25.47</v>
      </c>
      <c r="O29" s="64"/>
      <c r="Q29" s="61"/>
      <c r="R29" s="64"/>
      <c r="T29" s="61"/>
      <c r="W29" s="61"/>
      <c r="X29" s="64"/>
      <c r="AA29" s="200"/>
      <c r="AD29" s="64"/>
      <c r="AJ29" s="197"/>
      <c r="AK29" s="181"/>
      <c r="AL29" s="181"/>
      <c r="AM29" s="180"/>
      <c r="AN29" s="181"/>
      <c r="AO29" s="181"/>
    </row>
    <row r="30" spans="1:41" ht="35.25" customHeight="1">
      <c r="A30" s="5" t="s">
        <v>33</v>
      </c>
      <c r="B30" s="5" t="s">
        <v>15</v>
      </c>
      <c r="C30" s="5">
        <v>409</v>
      </c>
      <c r="D30" s="5" t="s">
        <v>224</v>
      </c>
      <c r="F30" s="67" t="s">
        <v>231</v>
      </c>
      <c r="G30" s="174">
        <v>897</v>
      </c>
      <c r="H30" s="206">
        <v>128.36</v>
      </c>
      <c r="I30" s="207" t="s">
        <v>259</v>
      </c>
      <c r="J30">
        <v>1179</v>
      </c>
      <c r="K30" s="54">
        <v>161.71</v>
      </c>
      <c r="L30" s="67" t="s">
        <v>276</v>
      </c>
      <c r="M30">
        <v>624</v>
      </c>
      <c r="N30" s="54">
        <v>87.81</v>
      </c>
      <c r="P30" s="55"/>
      <c r="R30" s="207"/>
      <c r="X30" s="15"/>
      <c r="Y30" s="15"/>
      <c r="Z30" s="15"/>
      <c r="AA30" s="64"/>
      <c r="AB30" s="15"/>
      <c r="AC30" s="15"/>
      <c r="AD30" s="64"/>
      <c r="AE30" s="15"/>
      <c r="AF30" s="15"/>
      <c r="AG30" s="64"/>
      <c r="AH30" s="15"/>
      <c r="AI30" s="15"/>
      <c r="AJ30" s="64"/>
      <c r="AK30" s="15"/>
      <c r="AL30" s="15"/>
      <c r="AM30" s="200"/>
      <c r="AN30" s="15"/>
      <c r="AO30" s="15"/>
    </row>
    <row r="31" ht="15.75">
      <c r="H31">
        <f>SUM(H6:H30)</f>
        <v>4418.159999999998</v>
      </c>
    </row>
  </sheetData>
  <sheetProtection/>
  <mergeCells count="15">
    <mergeCell ref="X1:AO1"/>
    <mergeCell ref="X3:Z3"/>
    <mergeCell ref="AA3:AC3"/>
    <mergeCell ref="AD3:AF3"/>
    <mergeCell ref="AG3:AI3"/>
    <mergeCell ref="AJ3:AL3"/>
    <mergeCell ref="AM3:AO3"/>
    <mergeCell ref="I3:K3"/>
    <mergeCell ref="L3:N3"/>
    <mergeCell ref="O3:Q3"/>
    <mergeCell ref="R3:T3"/>
    <mergeCell ref="U3:W3"/>
    <mergeCell ref="A1:D1"/>
    <mergeCell ref="F1:W1"/>
    <mergeCell ref="F3:H3"/>
  </mergeCells>
  <printOptions/>
  <pageMargins left="0.25" right="0.25" top="0.5" bottom="0.5" header="0.5" footer="0.25"/>
  <pageSetup horizontalDpi="600" verticalDpi="600" orientation="portrait" scale="61" r:id="rId1"/>
  <colBreaks count="1" manualBreakCount="1">
    <brk id="23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26"/>
  <sheetViews>
    <sheetView view="pageBreakPreview" zoomScale="80" zoomScaleSheetLayoutView="80" zoomScalePageLayoutView="0" workbookViewId="0" topLeftCell="A1">
      <pane xSplit="5" ySplit="4" topLeftCell="F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L17" sqref="L17"/>
    </sheetView>
  </sheetViews>
  <sheetFormatPr defaultColWidth="8.796875" defaultRowHeight="15.75"/>
  <cols>
    <col min="1" max="1" width="15.09765625" style="1" bestFit="1" customWidth="1"/>
    <col min="2" max="2" width="11.59765625" style="5" customWidth="1"/>
    <col min="3" max="3" width="12.69921875" style="5" customWidth="1"/>
    <col min="4" max="4" width="5.69921875" style="5" bestFit="1" customWidth="1"/>
    <col min="5" max="5" width="11.3984375" style="5" bestFit="1" customWidth="1"/>
    <col min="6" max="6" width="11.296875" style="0" customWidth="1"/>
    <col min="7" max="7" width="5.69921875" style="0" customWidth="1"/>
    <col min="8" max="8" width="9.19921875" style="54" customWidth="1"/>
    <col min="9" max="9" width="11.5" style="0" customWidth="1"/>
    <col min="10" max="10" width="7.59765625" style="0" customWidth="1"/>
    <col min="11" max="11" width="9.19921875" style="54" customWidth="1"/>
    <col min="12" max="12" width="11.69921875" style="0" customWidth="1"/>
    <col min="13" max="13" width="6.19921875" style="0" bestFit="1" customWidth="1"/>
    <col min="14" max="14" width="9.19921875" style="54" customWidth="1"/>
    <col min="15" max="15" width="11.5" style="0" customWidth="1"/>
    <col min="16" max="16" width="5.69921875" style="0" customWidth="1"/>
    <col min="17" max="17" width="9.19921875" style="54" customWidth="1"/>
    <col min="18" max="18" width="11.5" style="0" customWidth="1"/>
    <col min="19" max="19" width="5.69921875" style="0" customWidth="1"/>
    <col min="20" max="20" width="9.19921875" style="54" customWidth="1"/>
    <col min="21" max="21" width="11.296875" style="0" customWidth="1"/>
    <col min="22" max="22" width="6.8984375" style="0" customWidth="1"/>
    <col min="23" max="23" width="10.5" style="54" customWidth="1"/>
    <col min="24" max="24" width="11.19921875" style="0" customWidth="1"/>
    <col min="25" max="25" width="10" style="0" customWidth="1"/>
    <col min="26" max="26" width="9.5" style="54" customWidth="1"/>
    <col min="27" max="27" width="9.8984375" style="0" bestFit="1" customWidth="1"/>
    <col min="28" max="28" width="10" style="0" customWidth="1"/>
    <col min="29" max="29" width="10" style="54" customWidth="1"/>
    <col min="30" max="30" width="9.796875" style="0" customWidth="1"/>
    <col min="31" max="31" width="5.69921875" style="0" customWidth="1"/>
    <col min="32" max="32" width="9.19921875" style="54" customWidth="1"/>
    <col min="33" max="33" width="11.5" style="0" customWidth="1"/>
    <col min="34" max="34" width="5.69921875" style="0" customWidth="1"/>
    <col min="35" max="35" width="9.19921875" style="54" customWidth="1"/>
    <col min="36" max="36" width="12.5" style="0" customWidth="1"/>
    <col min="37" max="37" width="5.69921875" style="0" customWidth="1"/>
    <col min="38" max="38" width="9.19921875" style="54" customWidth="1"/>
    <col min="39" max="39" width="11.19921875" style="0" customWidth="1"/>
    <col min="40" max="40" width="5.69921875" style="0" customWidth="1"/>
    <col min="41" max="41" width="9.19921875" style="54" customWidth="1"/>
  </cols>
  <sheetData>
    <row r="1" spans="1:41" ht="15.75">
      <c r="A1" s="218" t="s">
        <v>227</v>
      </c>
      <c r="B1" s="218"/>
      <c r="C1" s="218"/>
      <c r="D1" s="218"/>
      <c r="E1" s="218"/>
      <c r="F1" s="219">
        <v>2018</v>
      </c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>
        <v>2017</v>
      </c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</row>
    <row r="2" spans="1:4" ht="16.5" thickBot="1">
      <c r="A2" s="3"/>
      <c r="C2" s="6"/>
      <c r="D2" s="6"/>
    </row>
    <row r="3" spans="2:41" ht="16.5" thickBot="1">
      <c r="B3" s="7"/>
      <c r="C3" s="7"/>
      <c r="D3" s="7"/>
      <c r="E3" s="7"/>
      <c r="F3" s="214" t="s">
        <v>106</v>
      </c>
      <c r="G3" s="215"/>
      <c r="H3" s="216"/>
      <c r="I3" s="214" t="s">
        <v>111</v>
      </c>
      <c r="J3" s="215"/>
      <c r="K3" s="216"/>
      <c r="L3" s="214" t="s">
        <v>112</v>
      </c>
      <c r="M3" s="215"/>
      <c r="N3" s="216"/>
      <c r="O3" s="214" t="s">
        <v>113</v>
      </c>
      <c r="P3" s="215"/>
      <c r="Q3" s="216"/>
      <c r="R3" s="214" t="s">
        <v>107</v>
      </c>
      <c r="S3" s="215"/>
      <c r="T3" s="216"/>
      <c r="U3" s="214" t="s">
        <v>114</v>
      </c>
      <c r="V3" s="215"/>
      <c r="W3" s="216"/>
      <c r="X3" s="214" t="s">
        <v>115</v>
      </c>
      <c r="Y3" s="215"/>
      <c r="Z3" s="216"/>
      <c r="AA3" s="214" t="s">
        <v>116</v>
      </c>
      <c r="AB3" s="215"/>
      <c r="AC3" s="216"/>
      <c r="AD3" s="214" t="s">
        <v>117</v>
      </c>
      <c r="AE3" s="215"/>
      <c r="AF3" s="216"/>
      <c r="AG3" s="214" t="s">
        <v>118</v>
      </c>
      <c r="AH3" s="215"/>
      <c r="AI3" s="216"/>
      <c r="AJ3" s="214" t="s">
        <v>119</v>
      </c>
      <c r="AK3" s="215"/>
      <c r="AL3" s="216"/>
      <c r="AM3" s="214" t="s">
        <v>120</v>
      </c>
      <c r="AN3" s="215"/>
      <c r="AO3" s="216"/>
    </row>
    <row r="4" spans="1:41" ht="16.5" thickBot="1">
      <c r="A4" s="137" t="s">
        <v>6</v>
      </c>
      <c r="B4" s="8" t="s">
        <v>0</v>
      </c>
      <c r="C4" s="114" t="s">
        <v>1</v>
      </c>
      <c r="D4" s="8" t="s">
        <v>123</v>
      </c>
      <c r="E4" s="138" t="s">
        <v>2</v>
      </c>
      <c r="F4" s="16" t="s">
        <v>108</v>
      </c>
      <c r="G4" s="1" t="s">
        <v>109</v>
      </c>
      <c r="H4" s="52" t="s">
        <v>110</v>
      </c>
      <c r="I4" s="16" t="s">
        <v>108</v>
      </c>
      <c r="J4" s="1" t="s">
        <v>109</v>
      </c>
      <c r="K4" s="52" t="s">
        <v>110</v>
      </c>
      <c r="L4" s="16" t="s">
        <v>108</v>
      </c>
      <c r="M4" s="1" t="s">
        <v>109</v>
      </c>
      <c r="N4" s="52" t="s">
        <v>110</v>
      </c>
      <c r="O4" s="16" t="s">
        <v>108</v>
      </c>
      <c r="P4" s="1" t="s">
        <v>109</v>
      </c>
      <c r="Q4" s="52" t="s">
        <v>110</v>
      </c>
      <c r="R4" s="16" t="s">
        <v>108</v>
      </c>
      <c r="S4" s="1" t="s">
        <v>109</v>
      </c>
      <c r="T4" s="52" t="s">
        <v>110</v>
      </c>
      <c r="U4" s="16" t="s">
        <v>108</v>
      </c>
      <c r="V4" s="1" t="s">
        <v>109</v>
      </c>
      <c r="W4" s="52" t="s">
        <v>110</v>
      </c>
      <c r="X4" s="16" t="s">
        <v>108</v>
      </c>
      <c r="Y4" s="1" t="s">
        <v>109</v>
      </c>
      <c r="Z4" s="52" t="s">
        <v>110</v>
      </c>
      <c r="AA4" s="16" t="s">
        <v>108</v>
      </c>
      <c r="AB4" s="1" t="s">
        <v>109</v>
      </c>
      <c r="AC4" s="52" t="s">
        <v>110</v>
      </c>
      <c r="AD4" s="16" t="s">
        <v>108</v>
      </c>
      <c r="AE4" s="1" t="s">
        <v>109</v>
      </c>
      <c r="AF4" s="52" t="s">
        <v>110</v>
      </c>
      <c r="AG4" s="16" t="s">
        <v>108</v>
      </c>
      <c r="AH4" s="1" t="s">
        <v>109</v>
      </c>
      <c r="AI4" s="52" t="s">
        <v>110</v>
      </c>
      <c r="AJ4" s="16" t="s">
        <v>108</v>
      </c>
      <c r="AK4" s="1" t="s">
        <v>109</v>
      </c>
      <c r="AL4" s="52" t="s">
        <v>110</v>
      </c>
      <c r="AM4" s="16" t="s">
        <v>108</v>
      </c>
      <c r="AN4" s="1" t="s">
        <v>109</v>
      </c>
      <c r="AO4" s="52" t="s">
        <v>110</v>
      </c>
    </row>
    <row r="5" spans="1:41" ht="49.5" customHeight="1">
      <c r="A5" s="118" t="s">
        <v>32</v>
      </c>
      <c r="B5" s="92" t="s">
        <v>17</v>
      </c>
      <c r="C5" s="112" t="s">
        <v>60</v>
      </c>
      <c r="D5" s="89">
        <v>412</v>
      </c>
      <c r="E5" s="122" t="s">
        <v>90</v>
      </c>
      <c r="F5" s="66">
        <v>45306</v>
      </c>
      <c r="G5" s="15">
        <f>1580+60</f>
        <v>1640</v>
      </c>
      <c r="H5" s="53">
        <v>251.02</v>
      </c>
      <c r="I5" s="66">
        <v>45337</v>
      </c>
      <c r="J5" s="15">
        <v>1662</v>
      </c>
      <c r="K5" s="53">
        <v>253.66</v>
      </c>
      <c r="L5" s="66">
        <v>45366</v>
      </c>
      <c r="M5" s="15">
        <f>1373+60</f>
        <v>1433</v>
      </c>
      <c r="N5" s="53">
        <v>229.13</v>
      </c>
      <c r="O5" s="66"/>
      <c r="P5" s="15"/>
      <c r="Q5" s="53"/>
      <c r="R5" s="87"/>
      <c r="S5" s="15"/>
      <c r="T5" s="53"/>
      <c r="U5" s="66"/>
      <c r="V5" s="15"/>
      <c r="W5" s="53"/>
      <c r="X5" s="66"/>
      <c r="Y5" s="15"/>
      <c r="Z5" s="53"/>
      <c r="AA5" s="98"/>
      <c r="AB5" s="15"/>
      <c r="AC5" s="53"/>
      <c r="AD5" s="66"/>
      <c r="AE5" s="15"/>
      <c r="AF5" s="53"/>
      <c r="AG5" s="98"/>
      <c r="AH5" s="15"/>
      <c r="AI5" s="53"/>
      <c r="AJ5" s="98"/>
      <c r="AK5" s="15"/>
      <c r="AL5" s="53"/>
      <c r="AM5" s="98"/>
      <c r="AN5" s="15"/>
      <c r="AO5" s="53"/>
    </row>
    <row r="6" spans="1:41" ht="49.5" customHeight="1" hidden="1">
      <c r="A6" s="118" t="s">
        <v>32</v>
      </c>
      <c r="B6" s="10" t="s">
        <v>17</v>
      </c>
      <c r="C6" s="112" t="s">
        <v>70</v>
      </c>
      <c r="D6" s="89">
        <v>412</v>
      </c>
      <c r="E6" s="122" t="s">
        <v>104</v>
      </c>
      <c r="F6" s="62"/>
      <c r="G6" s="15"/>
      <c r="H6" s="53"/>
      <c r="I6" s="62"/>
      <c r="J6" s="15"/>
      <c r="K6" s="53"/>
      <c r="L6" s="62"/>
      <c r="M6" s="15"/>
      <c r="N6" s="53"/>
      <c r="O6" s="62"/>
      <c r="P6" s="15"/>
      <c r="Q6" s="53"/>
      <c r="R6" s="62"/>
      <c r="S6" s="15"/>
      <c r="T6" s="53"/>
      <c r="U6" s="62"/>
      <c r="V6" s="15"/>
      <c r="W6" s="53"/>
      <c r="X6" s="62"/>
      <c r="Y6" s="15"/>
      <c r="Z6" s="53"/>
      <c r="AA6" s="95"/>
      <c r="AB6" s="15"/>
      <c r="AC6" s="53"/>
      <c r="AD6" s="62"/>
      <c r="AE6" s="15"/>
      <c r="AF6" s="53"/>
      <c r="AG6" s="95"/>
      <c r="AH6" s="15"/>
      <c r="AI6" s="53"/>
      <c r="AJ6" s="95"/>
      <c r="AK6" s="15"/>
      <c r="AL6" s="53"/>
      <c r="AM6" s="95"/>
      <c r="AN6" s="15"/>
      <c r="AO6" s="53"/>
    </row>
    <row r="7" spans="1:41" ht="49.5" customHeight="1">
      <c r="A7" s="118" t="s">
        <v>26</v>
      </c>
      <c r="B7" s="10" t="s">
        <v>27</v>
      </c>
      <c r="C7" s="112" t="s">
        <v>28</v>
      </c>
      <c r="D7" s="89">
        <v>227</v>
      </c>
      <c r="E7" s="123" t="s">
        <v>29</v>
      </c>
      <c r="F7" s="66">
        <v>45307</v>
      </c>
      <c r="G7" s="15">
        <v>0</v>
      </c>
      <c r="H7" s="53">
        <v>23.43</v>
      </c>
      <c r="I7" s="62" t="s">
        <v>260</v>
      </c>
      <c r="J7" s="15">
        <v>0</v>
      </c>
      <c r="K7" s="53">
        <v>30.25</v>
      </c>
      <c r="L7" s="66" t="s">
        <v>277</v>
      </c>
      <c r="M7" s="15">
        <v>5</v>
      </c>
      <c r="N7" s="53">
        <v>30.83</v>
      </c>
      <c r="O7" s="62"/>
      <c r="P7" s="15"/>
      <c r="Q7" s="53"/>
      <c r="R7" s="62"/>
      <c r="S7" s="15"/>
      <c r="T7" s="53"/>
      <c r="U7" s="62"/>
      <c r="V7" s="15"/>
      <c r="W7" s="53"/>
      <c r="X7" s="62"/>
      <c r="Y7" s="15"/>
      <c r="Z7" s="53"/>
      <c r="AA7" s="67"/>
      <c r="AC7"/>
      <c r="AD7" s="62"/>
      <c r="AE7" s="15"/>
      <c r="AF7" s="70"/>
      <c r="AG7" s="62"/>
      <c r="AH7" s="15"/>
      <c r="AI7" s="70"/>
      <c r="AJ7" s="95"/>
      <c r="AK7" s="15"/>
      <c r="AL7" s="53"/>
      <c r="AM7" s="62"/>
      <c r="AN7" s="15"/>
      <c r="AO7" s="53"/>
    </row>
    <row r="8" spans="1:41" ht="49.5" customHeight="1">
      <c r="A8" s="118" t="s">
        <v>56</v>
      </c>
      <c r="B8" s="10" t="s">
        <v>17</v>
      </c>
      <c r="C8" s="112" t="s">
        <v>57</v>
      </c>
      <c r="D8" s="89">
        <v>411</v>
      </c>
      <c r="E8" s="123">
        <v>334821001</v>
      </c>
      <c r="F8" s="62" t="s">
        <v>246</v>
      </c>
      <c r="G8" s="15">
        <v>699</v>
      </c>
      <c r="H8" s="53">
        <v>117.23</v>
      </c>
      <c r="I8" s="62" t="s">
        <v>274</v>
      </c>
      <c r="J8" s="15">
        <v>469</v>
      </c>
      <c r="K8" s="53">
        <v>82.05</v>
      </c>
      <c r="L8" s="62"/>
      <c r="M8" s="15"/>
      <c r="N8" s="53"/>
      <c r="O8" s="62"/>
      <c r="P8" s="15"/>
      <c r="Q8" s="53"/>
      <c r="R8" s="62"/>
      <c r="S8" s="15"/>
      <c r="T8" s="53"/>
      <c r="U8" s="62"/>
      <c r="V8" s="15"/>
      <c r="W8" s="53"/>
      <c r="X8" s="62"/>
      <c r="Y8" s="15"/>
      <c r="Z8" s="53"/>
      <c r="AA8" s="62"/>
      <c r="AB8" s="15"/>
      <c r="AC8" s="53"/>
      <c r="AD8" s="95"/>
      <c r="AE8" s="15"/>
      <c r="AF8" s="53"/>
      <c r="AG8" s="62"/>
      <c r="AH8" s="15"/>
      <c r="AI8" s="53"/>
      <c r="AJ8" s="62"/>
      <c r="AK8" s="15"/>
      <c r="AL8" s="53"/>
      <c r="AM8" s="95"/>
      <c r="AN8" s="15"/>
      <c r="AO8" s="53"/>
    </row>
    <row r="9" spans="1:41" ht="49.5" customHeight="1" hidden="1">
      <c r="A9" s="118" t="s">
        <v>56</v>
      </c>
      <c r="B9" s="10" t="s">
        <v>17</v>
      </c>
      <c r="C9" s="112" t="s">
        <v>57</v>
      </c>
      <c r="D9" s="89">
        <v>411</v>
      </c>
      <c r="E9" s="123">
        <v>334821003</v>
      </c>
      <c r="F9" s="62"/>
      <c r="G9" s="15"/>
      <c r="H9" s="53"/>
      <c r="I9" s="62"/>
      <c r="J9" s="15"/>
      <c r="K9" s="53"/>
      <c r="L9" s="62"/>
      <c r="M9" s="15"/>
      <c r="N9" s="53"/>
      <c r="O9" s="62"/>
      <c r="P9" s="15"/>
      <c r="Q9" s="53"/>
      <c r="R9" s="62"/>
      <c r="S9" s="15"/>
      <c r="T9" s="53"/>
      <c r="U9" s="62"/>
      <c r="V9" s="15"/>
      <c r="W9" s="53"/>
      <c r="X9" s="62"/>
      <c r="Y9" s="15"/>
      <c r="Z9" s="53"/>
      <c r="AA9" s="95"/>
      <c r="AB9" s="15"/>
      <c r="AC9" s="53"/>
      <c r="AD9" s="95"/>
      <c r="AE9" s="15"/>
      <c r="AF9" s="53"/>
      <c r="AG9" s="95"/>
      <c r="AH9" s="15"/>
      <c r="AI9" s="53"/>
      <c r="AJ9" s="95"/>
      <c r="AK9" s="15"/>
      <c r="AL9" s="53"/>
      <c r="AM9" s="95"/>
      <c r="AN9" s="15"/>
      <c r="AO9" s="53"/>
    </row>
    <row r="10" spans="1:41" ht="49.5" customHeight="1">
      <c r="A10" s="118" t="s">
        <v>56</v>
      </c>
      <c r="B10" s="10" t="s">
        <v>58</v>
      </c>
      <c r="C10" s="112" t="s">
        <v>59</v>
      </c>
      <c r="D10" s="89">
        <v>411</v>
      </c>
      <c r="E10" s="123">
        <v>334839001</v>
      </c>
      <c r="F10" s="62" t="s">
        <v>246</v>
      </c>
      <c r="G10" s="15">
        <v>3</v>
      </c>
      <c r="H10" s="53">
        <v>30.01</v>
      </c>
      <c r="I10" s="62" t="s">
        <v>274</v>
      </c>
      <c r="J10" s="15">
        <v>0</v>
      </c>
      <c r="K10" s="53">
        <v>29.63</v>
      </c>
      <c r="L10" s="62"/>
      <c r="M10" s="15"/>
      <c r="N10" s="53"/>
      <c r="O10" s="62"/>
      <c r="P10" s="15"/>
      <c r="Q10" s="53"/>
      <c r="R10" s="62"/>
      <c r="S10" s="15"/>
      <c r="T10" s="53"/>
      <c r="U10" s="62"/>
      <c r="V10" s="15"/>
      <c r="W10" s="53"/>
      <c r="X10" s="62"/>
      <c r="Y10" s="15"/>
      <c r="Z10" s="53"/>
      <c r="AA10" s="62"/>
      <c r="AB10" s="15"/>
      <c r="AC10" s="53"/>
      <c r="AD10" s="95"/>
      <c r="AE10" s="15"/>
      <c r="AF10" s="53"/>
      <c r="AG10" s="62"/>
      <c r="AH10" s="15"/>
      <c r="AI10" s="53"/>
      <c r="AJ10" s="62"/>
      <c r="AK10" s="15"/>
      <c r="AL10" s="53"/>
      <c r="AM10" s="95"/>
      <c r="AN10" s="15"/>
      <c r="AO10" s="53"/>
    </row>
    <row r="11" spans="1:41" ht="49.5" customHeight="1">
      <c r="A11" s="119" t="s">
        <v>8</v>
      </c>
      <c r="B11" s="9" t="s">
        <v>197</v>
      </c>
      <c r="C11" s="117" t="s">
        <v>49</v>
      </c>
      <c r="D11" s="90">
        <v>415</v>
      </c>
      <c r="E11" s="124" t="s">
        <v>186</v>
      </c>
      <c r="F11" s="62" t="s">
        <v>244</v>
      </c>
      <c r="G11" s="15">
        <v>241</v>
      </c>
      <c r="H11" s="53">
        <v>222.4</v>
      </c>
      <c r="I11" s="62" t="s">
        <v>264</v>
      </c>
      <c r="J11" s="15">
        <v>94</v>
      </c>
      <c r="K11" s="53">
        <v>116.62</v>
      </c>
      <c r="L11" s="62" t="s">
        <v>280</v>
      </c>
      <c r="M11" s="15">
        <v>71</v>
      </c>
      <c r="N11" s="53">
        <v>100.55</v>
      </c>
      <c r="O11" s="66"/>
      <c r="P11" s="49"/>
      <c r="Q11" s="53"/>
      <c r="R11" s="62"/>
      <c r="S11" s="15"/>
      <c r="T11" s="53"/>
      <c r="U11" s="62"/>
      <c r="V11" s="15"/>
      <c r="W11" s="53"/>
      <c r="X11" s="62"/>
      <c r="Y11" s="15"/>
      <c r="Z11" s="53"/>
      <c r="AA11" s="62"/>
      <c r="AB11" s="15"/>
      <c r="AC11" s="53"/>
      <c r="AD11" s="62"/>
      <c r="AE11" s="15"/>
      <c r="AF11" s="53"/>
      <c r="AG11" s="62"/>
      <c r="AH11" s="15"/>
      <c r="AI11" s="53"/>
      <c r="AJ11" s="62"/>
      <c r="AK11" s="15"/>
      <c r="AL11" s="53"/>
      <c r="AM11" s="62"/>
      <c r="AN11" s="15"/>
      <c r="AO11" s="53"/>
    </row>
    <row r="12" spans="1:41" ht="49.5" customHeight="1">
      <c r="A12" s="120" t="s">
        <v>8</v>
      </c>
      <c r="B12" s="10" t="s">
        <v>10</v>
      </c>
      <c r="C12" s="112" t="s">
        <v>11</v>
      </c>
      <c r="D12" s="89">
        <v>415</v>
      </c>
      <c r="E12" s="123" t="s">
        <v>67</v>
      </c>
      <c r="F12" s="62" t="s">
        <v>230</v>
      </c>
      <c r="G12" s="15">
        <v>2269</v>
      </c>
      <c r="H12" s="53">
        <v>1665.54</v>
      </c>
      <c r="I12" s="62" t="s">
        <v>262</v>
      </c>
      <c r="J12" s="15">
        <v>3190</v>
      </c>
      <c r="K12" s="53">
        <v>2281.54</v>
      </c>
      <c r="L12" s="62" t="s">
        <v>275</v>
      </c>
      <c r="M12" s="15">
        <v>1962</v>
      </c>
      <c r="N12" s="53">
        <v>1422.87</v>
      </c>
      <c r="O12" s="62"/>
      <c r="P12" s="15"/>
      <c r="Q12" s="53"/>
      <c r="R12" s="173"/>
      <c r="S12" s="174"/>
      <c r="T12" s="175"/>
      <c r="U12" s="168"/>
      <c r="X12" s="62"/>
      <c r="Y12" s="15"/>
      <c r="Z12" s="53"/>
      <c r="AA12" s="97"/>
      <c r="AB12" s="15"/>
      <c r="AC12" s="53"/>
      <c r="AD12" s="62"/>
      <c r="AE12" s="15"/>
      <c r="AF12" s="53"/>
      <c r="AG12" s="95"/>
      <c r="AH12" s="15"/>
      <c r="AI12" s="53"/>
      <c r="AJ12" s="62"/>
      <c r="AK12" s="15"/>
      <c r="AL12" s="53"/>
      <c r="AM12" s="62"/>
      <c r="AN12" s="15"/>
      <c r="AO12" s="53"/>
    </row>
    <row r="13" spans="1:41" ht="49.5" customHeight="1">
      <c r="A13" s="120" t="s">
        <v>8</v>
      </c>
      <c r="B13" s="10" t="s">
        <v>17</v>
      </c>
      <c r="C13" s="112" t="s">
        <v>50</v>
      </c>
      <c r="D13" s="89">
        <v>415</v>
      </c>
      <c r="E13" s="123" t="s">
        <v>65</v>
      </c>
      <c r="F13" s="62" t="s">
        <v>244</v>
      </c>
      <c r="G13" s="15">
        <v>270</v>
      </c>
      <c r="H13" s="53">
        <v>241.94</v>
      </c>
      <c r="I13" s="62" t="s">
        <v>264</v>
      </c>
      <c r="J13" s="15">
        <v>94</v>
      </c>
      <c r="K13" s="53">
        <v>116.08</v>
      </c>
      <c r="L13" s="62" t="s">
        <v>280</v>
      </c>
      <c r="M13" s="15">
        <v>21</v>
      </c>
      <c r="N13" s="53">
        <v>65.27</v>
      </c>
      <c r="O13" s="62"/>
      <c r="P13" s="15"/>
      <c r="Q13" s="53"/>
      <c r="R13" s="62"/>
      <c r="S13" s="15"/>
      <c r="T13" s="53"/>
      <c r="U13" s="62"/>
      <c r="V13" s="15"/>
      <c r="W13" s="53"/>
      <c r="X13" s="62"/>
      <c r="Y13" s="15"/>
      <c r="Z13" s="53"/>
      <c r="AA13" s="62"/>
      <c r="AB13" s="15"/>
      <c r="AC13" s="53"/>
      <c r="AD13" s="62"/>
      <c r="AE13" s="15"/>
      <c r="AF13" s="53"/>
      <c r="AG13" s="95"/>
      <c r="AH13" s="15"/>
      <c r="AI13" s="53"/>
      <c r="AJ13" s="62"/>
      <c r="AK13" s="15"/>
      <c r="AL13" s="53"/>
      <c r="AM13" s="95"/>
      <c r="AN13" s="15"/>
      <c r="AO13" s="53"/>
    </row>
    <row r="14" spans="1:41" s="108" customFormat="1" ht="49.5" customHeight="1" hidden="1">
      <c r="A14" s="103" t="s">
        <v>8</v>
      </c>
      <c r="B14" s="103" t="s">
        <v>27</v>
      </c>
      <c r="C14" s="103" t="s">
        <v>28</v>
      </c>
      <c r="D14" s="104">
        <v>415</v>
      </c>
      <c r="E14" s="123" t="s">
        <v>173</v>
      </c>
      <c r="F14" s="105"/>
      <c r="G14" s="106"/>
      <c r="H14" s="107"/>
      <c r="I14" s="105"/>
      <c r="J14" s="106"/>
      <c r="K14" s="107"/>
      <c r="L14" s="105"/>
      <c r="M14" s="106"/>
      <c r="N14" s="107"/>
      <c r="O14" s="105"/>
      <c r="P14" s="106"/>
      <c r="Q14" s="107"/>
      <c r="R14" s="105"/>
      <c r="S14" s="106"/>
      <c r="T14" s="107"/>
      <c r="U14" s="105"/>
      <c r="V14" s="106"/>
      <c r="W14" s="107"/>
      <c r="X14" s="105"/>
      <c r="Y14" s="106"/>
      <c r="Z14" s="107"/>
      <c r="AA14" s="105"/>
      <c r="AB14" s="106"/>
      <c r="AC14" s="107"/>
      <c r="AD14" s="105"/>
      <c r="AE14" s="106"/>
      <c r="AF14" s="107"/>
      <c r="AG14" s="105"/>
      <c r="AH14" s="106"/>
      <c r="AI14" s="107"/>
      <c r="AJ14" s="105"/>
      <c r="AK14" s="106"/>
      <c r="AL14" s="107"/>
      <c r="AM14" s="105"/>
      <c r="AN14" s="106"/>
      <c r="AO14" s="107"/>
    </row>
    <row r="15" spans="1:41" s="108" customFormat="1" ht="49.5" customHeight="1">
      <c r="A15" s="187" t="s">
        <v>8</v>
      </c>
      <c r="B15" s="187" t="s">
        <v>208</v>
      </c>
      <c r="C15" s="189" t="s">
        <v>205</v>
      </c>
      <c r="D15" s="188">
        <v>415</v>
      </c>
      <c r="E15" s="124" t="s">
        <v>206</v>
      </c>
      <c r="F15" s="203" t="s">
        <v>230</v>
      </c>
      <c r="G15" s="181">
        <v>17</v>
      </c>
      <c r="H15" s="204">
        <v>68.03</v>
      </c>
      <c r="I15" s="203" t="s">
        <v>262</v>
      </c>
      <c r="J15" s="181">
        <v>49</v>
      </c>
      <c r="K15" s="204">
        <v>91.73</v>
      </c>
      <c r="L15" s="203" t="s">
        <v>275</v>
      </c>
      <c r="M15" s="181">
        <v>13</v>
      </c>
      <c r="N15" s="204">
        <v>64.83</v>
      </c>
      <c r="O15" s="203"/>
      <c r="P15" s="181"/>
      <c r="Q15" s="204"/>
      <c r="R15" s="203"/>
      <c r="S15" s="181"/>
      <c r="T15" s="204"/>
      <c r="U15" s="203"/>
      <c r="V15" s="181"/>
      <c r="W15" s="204"/>
      <c r="X15" s="203"/>
      <c r="Y15" s="181"/>
      <c r="Z15" s="204"/>
      <c r="AA15" s="203"/>
      <c r="AB15" s="181"/>
      <c r="AC15" s="204"/>
      <c r="AD15" s="203"/>
      <c r="AE15" s="181"/>
      <c r="AF15" s="204"/>
      <c r="AG15" s="203"/>
      <c r="AH15" s="181"/>
      <c r="AI15" s="204"/>
      <c r="AJ15" s="203"/>
      <c r="AK15" s="181"/>
      <c r="AL15" s="204"/>
      <c r="AM15" s="203"/>
      <c r="AN15" s="181"/>
      <c r="AO15" s="204"/>
    </row>
    <row r="16" spans="1:41" ht="36.75" customHeight="1">
      <c r="A16" s="121" t="s">
        <v>179</v>
      </c>
      <c r="B16" s="9" t="s">
        <v>17</v>
      </c>
      <c r="C16" s="117" t="s">
        <v>180</v>
      </c>
      <c r="D16" s="90">
        <v>6030</v>
      </c>
      <c r="E16" s="124">
        <v>3</v>
      </c>
      <c r="F16" s="205">
        <v>45322</v>
      </c>
      <c r="G16" s="2">
        <v>760</v>
      </c>
      <c r="H16" s="63">
        <v>119.1</v>
      </c>
      <c r="I16" s="208">
        <v>45351</v>
      </c>
      <c r="J16" s="2">
        <v>470</v>
      </c>
      <c r="K16" s="63">
        <v>119.1</v>
      </c>
      <c r="L16" s="209">
        <v>45383</v>
      </c>
      <c r="M16" s="2">
        <v>2230</v>
      </c>
      <c r="N16" s="63">
        <v>119.1</v>
      </c>
      <c r="O16" s="210"/>
      <c r="P16" s="2"/>
      <c r="Q16" s="63"/>
      <c r="R16" s="211"/>
      <c r="S16" s="2"/>
      <c r="T16" s="63"/>
      <c r="U16" s="209"/>
      <c r="V16" s="2"/>
      <c r="W16" s="63"/>
      <c r="X16" s="209"/>
      <c r="Y16" s="2"/>
      <c r="Z16" s="63"/>
      <c r="AA16" s="205"/>
      <c r="AB16" s="2"/>
      <c r="AC16" s="63"/>
      <c r="AD16" s="205"/>
      <c r="AE16" s="2"/>
      <c r="AF16" s="63"/>
      <c r="AG16" s="208"/>
      <c r="AH16" s="2"/>
      <c r="AI16" s="63"/>
      <c r="AJ16" s="208"/>
      <c r="AK16" s="2"/>
      <c r="AL16" s="63"/>
      <c r="AM16" s="205"/>
      <c r="AN16" s="2"/>
      <c r="AO16" s="63"/>
    </row>
    <row r="17" spans="1:41" ht="49.5" customHeight="1">
      <c r="A17" s="119" t="s">
        <v>32</v>
      </c>
      <c r="B17" s="9" t="s">
        <v>17</v>
      </c>
      <c r="C17" s="117" t="s">
        <v>68</v>
      </c>
      <c r="D17" s="90">
        <v>412</v>
      </c>
      <c r="E17" s="124" t="s">
        <v>91</v>
      </c>
      <c r="F17" s="66">
        <v>45306</v>
      </c>
      <c r="G17" s="15">
        <v>1719</v>
      </c>
      <c r="H17" s="53">
        <v>173.01</v>
      </c>
      <c r="I17" s="66">
        <v>45337</v>
      </c>
      <c r="J17" s="15">
        <v>310</v>
      </c>
      <c r="K17" s="53">
        <v>109.61</v>
      </c>
      <c r="L17" s="66">
        <v>45358</v>
      </c>
      <c r="M17" s="15">
        <v>175</v>
      </c>
      <c r="N17" s="53">
        <v>103.53</v>
      </c>
      <c r="O17" s="66"/>
      <c r="P17" s="15"/>
      <c r="Q17" s="53"/>
      <c r="R17" s="66"/>
      <c r="S17" s="15"/>
      <c r="T17" s="53"/>
      <c r="U17" s="66"/>
      <c r="V17" s="15"/>
      <c r="W17" s="53"/>
      <c r="X17" s="66"/>
      <c r="Y17" s="15"/>
      <c r="Z17" s="53"/>
      <c r="AA17" s="98"/>
      <c r="AB17" s="15"/>
      <c r="AC17" s="53"/>
      <c r="AD17" s="66"/>
      <c r="AE17" s="15"/>
      <c r="AF17" s="53"/>
      <c r="AG17" s="98"/>
      <c r="AH17" s="15"/>
      <c r="AI17" s="53"/>
      <c r="AJ17" s="98"/>
      <c r="AK17" s="15"/>
      <c r="AL17" s="53"/>
      <c r="AM17" s="98"/>
      <c r="AN17" s="15"/>
      <c r="AO17" s="53"/>
    </row>
    <row r="18" spans="1:41" ht="49.5" customHeight="1">
      <c r="A18" s="119" t="s">
        <v>32</v>
      </c>
      <c r="B18" s="9" t="s">
        <v>31</v>
      </c>
      <c r="C18" s="117" t="s">
        <v>195</v>
      </c>
      <c r="D18" s="90">
        <v>412</v>
      </c>
      <c r="E18" s="124" t="s">
        <v>196</v>
      </c>
      <c r="F18" s="66">
        <v>45306</v>
      </c>
      <c r="G18" s="15">
        <f>166+60</f>
        <v>226</v>
      </c>
      <c r="H18" s="53">
        <v>81.03</v>
      </c>
      <c r="I18" s="66">
        <v>45337</v>
      </c>
      <c r="J18" s="15">
        <f>87+60</f>
        <v>147</v>
      </c>
      <c r="K18" s="53">
        <v>71.53</v>
      </c>
      <c r="L18" s="66">
        <v>45366</v>
      </c>
      <c r="M18" s="15">
        <f>75+60</f>
        <v>135</v>
      </c>
      <c r="N18" s="53">
        <v>73.08</v>
      </c>
      <c r="O18" s="66"/>
      <c r="P18" s="15"/>
      <c r="Q18" s="53"/>
      <c r="R18" s="66"/>
      <c r="S18" s="15"/>
      <c r="T18" s="53"/>
      <c r="U18" s="66"/>
      <c r="V18" s="15"/>
      <c r="W18" s="53"/>
      <c r="X18" s="66"/>
      <c r="Y18" s="15"/>
      <c r="Z18" s="53"/>
      <c r="AA18" s="98"/>
      <c r="AB18" s="15"/>
      <c r="AC18" s="53"/>
      <c r="AD18" s="66"/>
      <c r="AE18" s="15"/>
      <c r="AF18" s="53"/>
      <c r="AG18" s="98"/>
      <c r="AH18" s="15"/>
      <c r="AI18" s="53"/>
      <c r="AJ18" s="98"/>
      <c r="AK18" s="15"/>
      <c r="AL18" s="53"/>
      <c r="AM18" s="98"/>
      <c r="AN18" s="15"/>
      <c r="AO18" s="53"/>
    </row>
    <row r="19" spans="1:41" ht="49.5" customHeight="1">
      <c r="A19" s="120" t="s">
        <v>51</v>
      </c>
      <c r="B19" s="10" t="s">
        <v>20</v>
      </c>
      <c r="C19" s="112" t="s">
        <v>21</v>
      </c>
      <c r="D19" s="89">
        <v>410</v>
      </c>
      <c r="E19" s="123">
        <v>576</v>
      </c>
      <c r="F19" s="66">
        <v>45321</v>
      </c>
      <c r="G19" s="15">
        <v>3400</v>
      </c>
      <c r="H19" s="53">
        <v>53.06</v>
      </c>
      <c r="I19" s="66">
        <v>45350</v>
      </c>
      <c r="J19" s="15">
        <v>3900</v>
      </c>
      <c r="K19" s="53">
        <v>56.58</v>
      </c>
      <c r="L19" s="66">
        <v>45378</v>
      </c>
      <c r="M19" s="15">
        <v>4000</v>
      </c>
      <c r="N19" s="53">
        <v>57.29</v>
      </c>
      <c r="O19" s="66"/>
      <c r="P19" s="15"/>
      <c r="Q19" s="53"/>
      <c r="R19" s="66"/>
      <c r="S19" s="15"/>
      <c r="T19" s="53"/>
      <c r="U19" s="87"/>
      <c r="V19" s="15"/>
      <c r="W19" s="53"/>
      <c r="X19" s="87"/>
      <c r="Y19" s="15"/>
      <c r="Z19" s="53"/>
      <c r="AA19" s="98"/>
      <c r="AB19" s="15"/>
      <c r="AC19" s="53"/>
      <c r="AD19" s="66"/>
      <c r="AE19" s="15"/>
      <c r="AF19" s="53"/>
      <c r="AG19" s="98"/>
      <c r="AH19" s="15"/>
      <c r="AI19" s="53"/>
      <c r="AJ19" s="66"/>
      <c r="AK19" s="15"/>
      <c r="AL19" s="53"/>
      <c r="AM19" s="98"/>
      <c r="AN19" s="15"/>
      <c r="AO19" s="53"/>
    </row>
    <row r="20" spans="1:41" ht="49.5" customHeight="1">
      <c r="A20" s="120" t="s">
        <v>51</v>
      </c>
      <c r="B20" s="10" t="s">
        <v>17</v>
      </c>
      <c r="C20" s="112" t="s">
        <v>69</v>
      </c>
      <c r="D20" s="89">
        <v>410</v>
      </c>
      <c r="E20" s="123">
        <v>1098</v>
      </c>
      <c r="F20" s="66">
        <v>45321</v>
      </c>
      <c r="G20" s="15">
        <v>3100</v>
      </c>
      <c r="H20" s="53">
        <v>50.95</v>
      </c>
      <c r="I20" s="66">
        <v>45350</v>
      </c>
      <c r="J20" s="15">
        <v>3100</v>
      </c>
      <c r="K20" s="53">
        <v>58.69</v>
      </c>
      <c r="L20" s="66">
        <v>45378</v>
      </c>
      <c r="M20" s="15">
        <v>5800</v>
      </c>
      <c r="N20" s="53">
        <v>69.95</v>
      </c>
      <c r="O20" s="66"/>
      <c r="P20" s="15"/>
      <c r="Q20" s="53"/>
      <c r="R20" s="66"/>
      <c r="S20" s="15"/>
      <c r="T20" s="53"/>
      <c r="U20" s="87"/>
      <c r="V20" s="15"/>
      <c r="W20" s="53"/>
      <c r="X20" s="87"/>
      <c r="Y20" s="15"/>
      <c r="Z20" s="53"/>
      <c r="AA20" s="98"/>
      <c r="AB20" s="15"/>
      <c r="AC20" s="53"/>
      <c r="AD20" s="66"/>
      <c r="AE20" s="15"/>
      <c r="AF20" s="53"/>
      <c r="AG20" s="98"/>
      <c r="AH20" s="15"/>
      <c r="AI20" s="53"/>
      <c r="AJ20" s="66"/>
      <c r="AK20" s="15"/>
      <c r="AL20" s="53"/>
      <c r="AM20" s="98"/>
      <c r="AN20" s="15"/>
      <c r="AO20" s="53"/>
    </row>
    <row r="21" spans="1:41" ht="49.5" customHeight="1">
      <c r="A21" s="193" t="s">
        <v>220</v>
      </c>
      <c r="B21" s="10" t="s">
        <v>63</v>
      </c>
      <c r="C21" s="112" t="s">
        <v>221</v>
      </c>
      <c r="D21" s="89">
        <v>10966</v>
      </c>
      <c r="E21" s="123">
        <v>893</v>
      </c>
      <c r="F21" s="66" t="s">
        <v>243</v>
      </c>
      <c r="G21" s="15">
        <v>0</v>
      </c>
      <c r="H21" s="53">
        <v>24</v>
      </c>
      <c r="I21" s="66" t="s">
        <v>266</v>
      </c>
      <c r="J21" s="15">
        <v>110</v>
      </c>
      <c r="K21" s="53">
        <v>24</v>
      </c>
      <c r="L21" s="66" t="s">
        <v>279</v>
      </c>
      <c r="M21" s="15">
        <v>68</v>
      </c>
      <c r="N21" s="53">
        <v>24</v>
      </c>
      <c r="O21" s="62"/>
      <c r="P21" s="15"/>
      <c r="Q21" s="53"/>
      <c r="R21" s="62"/>
      <c r="S21" s="15"/>
      <c r="T21" s="53"/>
      <c r="U21" s="66"/>
      <c r="V21" s="15"/>
      <c r="W21" s="53"/>
      <c r="X21" s="66"/>
      <c r="Y21" s="15"/>
      <c r="Z21" s="53"/>
      <c r="AA21" s="98"/>
      <c r="AB21" s="15"/>
      <c r="AC21" s="53"/>
      <c r="AD21" s="66"/>
      <c r="AE21" s="15"/>
      <c r="AF21" s="53"/>
      <c r="AG21" s="202"/>
      <c r="AH21" s="174"/>
      <c r="AJ21" s="62"/>
      <c r="AK21" s="15"/>
      <c r="AL21" s="53"/>
      <c r="AM21" s="62"/>
      <c r="AN21" s="15"/>
      <c r="AO21" s="53"/>
    </row>
    <row r="22" spans="1:41" ht="49.5" customHeight="1">
      <c r="A22" s="120" t="s">
        <v>52</v>
      </c>
      <c r="B22" s="10" t="s">
        <v>14</v>
      </c>
      <c r="C22" s="112" t="s">
        <v>15</v>
      </c>
      <c r="D22" s="89">
        <v>262</v>
      </c>
      <c r="E22" s="123">
        <v>154</v>
      </c>
      <c r="F22" s="66">
        <v>45321</v>
      </c>
      <c r="G22" s="15">
        <v>8500</v>
      </c>
      <c r="H22" s="53">
        <v>68.75</v>
      </c>
      <c r="I22" s="66">
        <v>45351</v>
      </c>
      <c r="J22" s="165">
        <v>6400</v>
      </c>
      <c r="K22" s="53">
        <v>59.3</v>
      </c>
      <c r="L22" s="66">
        <v>45378</v>
      </c>
      <c r="M22" s="15">
        <v>13800</v>
      </c>
      <c r="N22" s="53">
        <v>92.6</v>
      </c>
      <c r="O22" s="66"/>
      <c r="P22" s="15"/>
      <c r="Q22" s="53"/>
      <c r="R22" s="87"/>
      <c r="S22" s="15"/>
      <c r="T22" s="53"/>
      <c r="U22" s="163"/>
      <c r="V22" s="80"/>
      <c r="W22" s="81"/>
      <c r="X22" s="163"/>
      <c r="Y22" s="15"/>
      <c r="Z22" s="53"/>
      <c r="AA22" s="66"/>
      <c r="AB22" s="15"/>
      <c r="AC22" s="53"/>
      <c r="AD22" s="66"/>
      <c r="AE22" s="15"/>
      <c r="AF22" s="53"/>
      <c r="AG22" s="98"/>
      <c r="AH22" s="15"/>
      <c r="AI22" s="53"/>
      <c r="AJ22" s="98"/>
      <c r="AK22" s="15"/>
      <c r="AL22" s="53"/>
      <c r="AM22" s="98"/>
      <c r="AN22" s="15"/>
      <c r="AO22" s="53"/>
    </row>
    <row r="23" spans="1:41" ht="49.5" customHeight="1">
      <c r="A23" s="120" t="s">
        <v>53</v>
      </c>
      <c r="B23" s="10" t="s">
        <v>54</v>
      </c>
      <c r="C23" s="112" t="s">
        <v>38</v>
      </c>
      <c r="D23" s="89">
        <v>290</v>
      </c>
      <c r="E23" s="123">
        <v>97</v>
      </c>
      <c r="F23" s="62" t="s">
        <v>245</v>
      </c>
      <c r="G23" s="15">
        <v>5425</v>
      </c>
      <c r="H23" s="53">
        <v>64.95</v>
      </c>
      <c r="I23" s="62" t="s">
        <v>265</v>
      </c>
      <c r="J23" s="15">
        <v>5296</v>
      </c>
      <c r="K23" s="53">
        <v>64.3</v>
      </c>
      <c r="L23" s="62" t="s">
        <v>280</v>
      </c>
      <c r="M23" s="15">
        <v>4061</v>
      </c>
      <c r="N23" s="53">
        <v>59.03</v>
      </c>
      <c r="O23" s="62"/>
      <c r="P23" s="15"/>
      <c r="Q23" s="53"/>
      <c r="R23" s="62"/>
      <c r="S23" s="15"/>
      <c r="T23" s="53"/>
      <c r="U23" s="62"/>
      <c r="V23" s="15"/>
      <c r="W23" s="53"/>
      <c r="X23" s="87"/>
      <c r="Y23" s="15"/>
      <c r="Z23" s="53"/>
      <c r="AA23" s="95"/>
      <c r="AB23" s="15"/>
      <c r="AC23" s="53"/>
      <c r="AD23" s="62"/>
      <c r="AE23" s="15"/>
      <c r="AF23" s="53"/>
      <c r="AG23" s="98"/>
      <c r="AH23" s="15"/>
      <c r="AI23" s="53"/>
      <c r="AJ23" s="62"/>
      <c r="AK23" s="15"/>
      <c r="AL23" s="53"/>
      <c r="AM23" s="62"/>
      <c r="AN23" s="15"/>
      <c r="AO23" s="53"/>
    </row>
    <row r="24" spans="1:41" ht="49.5" customHeight="1">
      <c r="A24" s="120" t="s">
        <v>53</v>
      </c>
      <c r="B24" s="10" t="s">
        <v>54</v>
      </c>
      <c r="C24" s="112" t="s">
        <v>55</v>
      </c>
      <c r="D24" s="89">
        <v>290</v>
      </c>
      <c r="E24" s="123">
        <v>1431</v>
      </c>
      <c r="F24" s="62" t="s">
        <v>245</v>
      </c>
      <c r="G24" s="15">
        <v>458</v>
      </c>
      <c r="H24" s="53">
        <v>44.55</v>
      </c>
      <c r="I24" s="62" t="s">
        <v>265</v>
      </c>
      <c r="J24" s="15">
        <v>1540</v>
      </c>
      <c r="K24" s="53">
        <v>48.9</v>
      </c>
      <c r="L24" s="66" t="s">
        <v>280</v>
      </c>
      <c r="M24" s="15">
        <v>25</v>
      </c>
      <c r="N24" s="53">
        <v>42.81</v>
      </c>
      <c r="O24" s="62"/>
      <c r="P24" s="15"/>
      <c r="Q24" s="53"/>
      <c r="R24" s="62"/>
      <c r="S24" s="15"/>
      <c r="T24" s="53"/>
      <c r="U24" s="66"/>
      <c r="V24" s="15"/>
      <c r="W24" s="53"/>
      <c r="X24" s="62"/>
      <c r="Y24" s="15"/>
      <c r="Z24" s="53"/>
      <c r="AA24" s="95"/>
      <c r="AB24" s="15"/>
      <c r="AC24" s="53"/>
      <c r="AD24" s="62"/>
      <c r="AE24" s="15"/>
      <c r="AF24" s="53"/>
      <c r="AG24" s="95"/>
      <c r="AH24" s="15"/>
      <c r="AI24" s="53"/>
      <c r="AJ24" s="62"/>
      <c r="AK24" s="15"/>
      <c r="AL24" s="53"/>
      <c r="AM24" s="62"/>
      <c r="AN24" s="15"/>
      <c r="AO24" s="53"/>
    </row>
    <row r="25" spans="1:41" ht="63.75" customHeight="1">
      <c r="A25" s="193" t="s">
        <v>225</v>
      </c>
      <c r="B25" s="10" t="s">
        <v>31</v>
      </c>
      <c r="C25" s="112" t="s">
        <v>226</v>
      </c>
      <c r="D25" s="89">
        <v>12036</v>
      </c>
      <c r="E25" s="123">
        <v>1387</v>
      </c>
      <c r="F25" s="66">
        <v>45323</v>
      </c>
      <c r="G25" s="15">
        <v>100</v>
      </c>
      <c r="H25" s="53">
        <v>47.12</v>
      </c>
      <c r="I25" s="66">
        <v>45351</v>
      </c>
      <c r="J25" s="15">
        <v>100</v>
      </c>
      <c r="K25" s="53">
        <v>47.12</v>
      </c>
      <c r="L25" s="66"/>
      <c r="M25" s="15"/>
      <c r="N25" s="53"/>
      <c r="O25" s="66"/>
      <c r="P25" s="15"/>
      <c r="Q25" s="53"/>
      <c r="R25" s="66"/>
      <c r="S25" s="15"/>
      <c r="T25" s="53"/>
      <c r="U25" s="66"/>
      <c r="V25" s="15"/>
      <c r="W25" s="53"/>
      <c r="X25" s="66"/>
      <c r="Y25" s="15"/>
      <c r="Z25" s="53"/>
      <c r="AA25" s="98"/>
      <c r="AB25" s="15"/>
      <c r="AC25" s="53"/>
      <c r="AD25" s="62"/>
      <c r="AE25" s="15"/>
      <c r="AF25" s="53"/>
      <c r="AG25" s="97"/>
      <c r="AH25" s="15"/>
      <c r="AI25" s="53"/>
      <c r="AJ25" s="66"/>
      <c r="AK25" s="15"/>
      <c r="AL25" s="53"/>
      <c r="AM25" s="98"/>
      <c r="AN25" s="15"/>
      <c r="AO25" s="53"/>
    </row>
    <row r="26" ht="15.75">
      <c r="H26" s="54">
        <f>SUM(H5:H25)</f>
        <v>3346.12</v>
      </c>
    </row>
  </sheetData>
  <sheetProtection/>
  <mergeCells count="15">
    <mergeCell ref="X1:AO1"/>
    <mergeCell ref="X3:Z3"/>
    <mergeCell ref="AA3:AC3"/>
    <mergeCell ref="AD3:AF3"/>
    <mergeCell ref="AG3:AI3"/>
    <mergeCell ref="AJ3:AL3"/>
    <mergeCell ref="AM3:AO3"/>
    <mergeCell ref="I3:K3"/>
    <mergeCell ref="L3:N3"/>
    <mergeCell ref="O3:Q3"/>
    <mergeCell ref="R3:T3"/>
    <mergeCell ref="U3:W3"/>
    <mergeCell ref="A1:E1"/>
    <mergeCell ref="F1:W1"/>
    <mergeCell ref="F3:H3"/>
  </mergeCells>
  <printOptions/>
  <pageMargins left="0.26" right="0.25" top="0.5" bottom="0.5" header="0.5" footer="0.25"/>
  <pageSetup horizontalDpi="600" verticalDpi="600" orientation="portrait" scale="60" r:id="rId1"/>
  <colBreaks count="2" manualBreakCount="2">
    <brk id="20" max="65535" man="1"/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60" zoomScalePageLayoutView="0" workbookViewId="0" topLeftCell="A1">
      <selection activeCell="A23" sqref="A23:IV24"/>
    </sheetView>
  </sheetViews>
  <sheetFormatPr defaultColWidth="8.796875" defaultRowHeight="15.75"/>
  <cols>
    <col min="1" max="1" width="24.296875" style="0" customWidth="1"/>
    <col min="2" max="2" width="11.09765625" style="0" customWidth="1"/>
    <col min="3" max="3" width="14.3984375" style="0" customWidth="1"/>
    <col min="4" max="4" width="19.8984375" style="0" customWidth="1"/>
    <col min="5" max="5" width="6.796875" style="0" bestFit="1" customWidth="1"/>
    <col min="7" max="7" width="4.19921875" style="0" bestFit="1" customWidth="1"/>
    <col min="8" max="8" width="11.19921875" style="0" customWidth="1"/>
  </cols>
  <sheetData>
    <row r="1" spans="1:8" ht="18.75">
      <c r="A1" s="220" t="s">
        <v>254</v>
      </c>
      <c r="B1" s="220"/>
      <c r="C1" s="220"/>
      <c r="D1" s="220"/>
      <c r="E1" s="220"/>
      <c r="F1" s="220"/>
      <c r="G1" s="220"/>
      <c r="H1" s="220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21" t="s">
        <v>128</v>
      </c>
      <c r="G2" s="222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Electric'!F11)</f>
        <v>12/15/23-1/22/24</v>
      </c>
      <c r="D3" s="30" t="s">
        <v>131</v>
      </c>
      <c r="E3" s="2" t="s">
        <v>132</v>
      </c>
      <c r="F3" s="31">
        <f>('Misc Electric'!G11)</f>
        <v>241</v>
      </c>
      <c r="G3" s="32" t="s">
        <v>121</v>
      </c>
      <c r="H3" s="33">
        <f>SUM('Misc Electric'!H11)</f>
        <v>222.4</v>
      </c>
    </row>
    <row r="4" spans="1:8" ht="15.75">
      <c r="A4" s="28" t="s">
        <v>130</v>
      </c>
      <c r="B4" s="29" t="s">
        <v>133</v>
      </c>
      <c r="C4" s="35" t="str">
        <f>('Misc Electric'!F12)</f>
        <v>12/4/23-1/4/24</v>
      </c>
      <c r="D4" s="30" t="s">
        <v>134</v>
      </c>
      <c r="E4" s="2" t="s">
        <v>132</v>
      </c>
      <c r="F4" s="31">
        <f>('Misc Electric'!G12)</f>
        <v>2269</v>
      </c>
      <c r="G4" s="32" t="s">
        <v>121</v>
      </c>
      <c r="H4" s="33">
        <f>SUM('Misc Electric'!H12)</f>
        <v>1665.54</v>
      </c>
    </row>
    <row r="5" spans="1:8" ht="15.75">
      <c r="A5" s="28" t="s">
        <v>130</v>
      </c>
      <c r="B5" s="29" t="s">
        <v>135</v>
      </c>
      <c r="C5" s="35" t="str">
        <f>('Misc Electric'!F13)</f>
        <v>12/15/23-1/22/24</v>
      </c>
      <c r="D5" s="30" t="s">
        <v>136</v>
      </c>
      <c r="E5" s="2" t="s">
        <v>132</v>
      </c>
      <c r="F5" s="31">
        <f>('Misc Electric'!G13)</f>
        <v>270</v>
      </c>
      <c r="G5" s="32" t="s">
        <v>121</v>
      </c>
      <c r="H5" s="33">
        <f>SUM('Misc Electric'!H13)</f>
        <v>241.94</v>
      </c>
    </row>
    <row r="6" spans="1:8" ht="15.75">
      <c r="A6" s="28" t="s">
        <v>7</v>
      </c>
      <c r="B6" s="29" t="s">
        <v>100</v>
      </c>
      <c r="C6" s="35" t="str">
        <f>('City of Jasper'!F14)</f>
        <v>12/19/23-1/22/24</v>
      </c>
      <c r="D6" s="30" t="s">
        <v>137</v>
      </c>
      <c r="E6" s="2" t="s">
        <v>138</v>
      </c>
      <c r="F6" s="31">
        <f>('City of Jasper'!G14)</f>
        <v>371</v>
      </c>
      <c r="G6" s="32" t="s">
        <v>139</v>
      </c>
      <c r="H6" s="33">
        <f>SUM('City of Jasper'!H14)</f>
        <v>117.31</v>
      </c>
    </row>
    <row r="7" spans="1:8" ht="15.75" hidden="1">
      <c r="A7" s="38" t="s">
        <v>7</v>
      </c>
      <c r="B7" s="37" t="s">
        <v>170</v>
      </c>
      <c r="C7" s="35">
        <f>('City of Jasper'!F17)</f>
        <v>0</v>
      </c>
      <c r="D7" s="41" t="s">
        <v>169</v>
      </c>
      <c r="E7" s="42" t="s">
        <v>138</v>
      </c>
      <c r="F7" s="31">
        <f>SUM('City of Jasper'!G17)</f>
        <v>0</v>
      </c>
      <c r="G7" s="44" t="s">
        <v>139</v>
      </c>
      <c r="H7" s="33">
        <f>SUM('City of Jasper'!H17)</f>
        <v>0</v>
      </c>
    </row>
    <row r="8" spans="1:8" ht="15.75">
      <c r="A8" s="28" t="s">
        <v>7</v>
      </c>
      <c r="B8" s="29" t="s">
        <v>73</v>
      </c>
      <c r="C8" s="35" t="str">
        <f>('City of Jasper'!F7)</f>
        <v>Multi</v>
      </c>
      <c r="D8" s="30" t="s">
        <v>134</v>
      </c>
      <c r="E8" s="2" t="s">
        <v>140</v>
      </c>
      <c r="F8" s="31">
        <f>('City of Jasper'!G7)</f>
        <v>360380</v>
      </c>
      <c r="G8" s="32" t="s">
        <v>122</v>
      </c>
      <c r="H8" s="33">
        <f>SUM('City of Jasper'!H7)</f>
        <v>2476.14</v>
      </c>
    </row>
    <row r="9" spans="1:8" ht="15.75">
      <c r="A9" s="28" t="s">
        <v>7</v>
      </c>
      <c r="B9" s="29" t="s">
        <v>98</v>
      </c>
      <c r="C9" s="35" t="str">
        <f>('City of Jasper'!F13)</f>
        <v>12/19/23-1/22/24</v>
      </c>
      <c r="D9" s="30" t="s">
        <v>141</v>
      </c>
      <c r="E9" s="2" t="s">
        <v>138</v>
      </c>
      <c r="F9" s="31">
        <f>('City of Jasper'!G13)</f>
        <v>120</v>
      </c>
      <c r="G9" s="32" t="s">
        <v>139</v>
      </c>
      <c r="H9" s="33">
        <f>SUM('City of Jasper'!H13)</f>
        <v>20.93</v>
      </c>
    </row>
    <row r="10" spans="1:8" ht="15.75">
      <c r="A10" s="28" t="s">
        <v>7</v>
      </c>
      <c r="B10" s="29" t="s">
        <v>94</v>
      </c>
      <c r="C10" s="35" t="str">
        <f>('City of Jasper'!F12)</f>
        <v>12/19/23-1/22/24</v>
      </c>
      <c r="D10" s="30" t="s">
        <v>142</v>
      </c>
      <c r="E10" s="2" t="s">
        <v>138</v>
      </c>
      <c r="F10" s="31">
        <f>('City of Jasper'!G12)</f>
        <v>631</v>
      </c>
      <c r="G10" s="32" t="s">
        <v>139</v>
      </c>
      <c r="H10" s="33">
        <f>SUM('City of Jasper'!H12)</f>
        <v>134.45</v>
      </c>
    </row>
    <row r="11" spans="1:8" ht="15.75">
      <c r="A11" s="28" t="s">
        <v>7</v>
      </c>
      <c r="B11" s="29" t="s">
        <v>72</v>
      </c>
      <c r="C11" s="35" t="str">
        <f>('City of Jasper'!F4)</f>
        <v>12/15/23-1/18/24</v>
      </c>
      <c r="D11" s="30" t="s">
        <v>143</v>
      </c>
      <c r="E11" s="2" t="s">
        <v>140</v>
      </c>
      <c r="F11" s="31">
        <f>('City of Jasper'!G4)</f>
        <v>890</v>
      </c>
      <c r="G11" s="32" t="s">
        <v>122</v>
      </c>
      <c r="H11" s="33">
        <f>SUM('City of Jasper'!H4)</f>
        <v>111.08</v>
      </c>
    </row>
    <row r="12" spans="1:8" ht="15.75">
      <c r="A12" s="28" t="s">
        <v>7</v>
      </c>
      <c r="B12" s="29" t="s">
        <v>71</v>
      </c>
      <c r="C12" s="35" t="str">
        <f>('City of Jasper'!F5)</f>
        <v>12/12/23-1/18/24</v>
      </c>
      <c r="D12" s="30" t="s">
        <v>144</v>
      </c>
      <c r="E12" s="2" t="s">
        <v>140</v>
      </c>
      <c r="F12" s="31">
        <f>('City of Jasper'!G5)</f>
        <v>12600</v>
      </c>
      <c r="G12" s="32" t="s">
        <v>122</v>
      </c>
      <c r="H12" s="33">
        <f>SUM('City of Jasper'!H5)</f>
        <v>85.35</v>
      </c>
    </row>
    <row r="13" spans="1:8" ht="15.75" hidden="1">
      <c r="A13" s="28" t="s">
        <v>7</v>
      </c>
      <c r="B13" s="29" t="s">
        <v>74</v>
      </c>
      <c r="C13" s="35">
        <f>('City of Jasper'!F6)</f>
        <v>0</v>
      </c>
      <c r="D13" s="30" t="s">
        <v>145</v>
      </c>
      <c r="E13" s="2" t="s">
        <v>138</v>
      </c>
      <c r="F13" s="31">
        <f>('City of Jasper'!G6)</f>
        <v>0</v>
      </c>
      <c r="G13" s="32" t="s">
        <v>139</v>
      </c>
      <c r="H13" s="33">
        <f>SUM('City of Jasper'!H6)</f>
        <v>0</v>
      </c>
    </row>
    <row r="14" spans="1:8" ht="15.75">
      <c r="A14" s="28" t="s">
        <v>7</v>
      </c>
      <c r="B14" s="29" t="s">
        <v>78</v>
      </c>
      <c r="C14" s="35" t="str">
        <f>('City of Jasper'!F8)</f>
        <v>12/20/23-1/22/24</v>
      </c>
      <c r="D14" s="30" t="s">
        <v>134</v>
      </c>
      <c r="E14" s="2" t="s">
        <v>138</v>
      </c>
      <c r="F14" s="31">
        <f>('City of Jasper'!G8)</f>
        <v>31120</v>
      </c>
      <c r="G14" s="32" t="s">
        <v>139</v>
      </c>
      <c r="H14" s="33">
        <f>SUM('City of Jasper'!H8)</f>
        <v>314.19</v>
      </c>
    </row>
    <row r="15" spans="1:8" ht="15.75">
      <c r="A15" s="28" t="s">
        <v>7</v>
      </c>
      <c r="B15" s="29" t="s">
        <v>77</v>
      </c>
      <c r="C15" s="35" t="str">
        <f>('City of Jasper'!F11)</f>
        <v>12/19/23-1/22/24</v>
      </c>
      <c r="D15" s="30" t="s">
        <v>146</v>
      </c>
      <c r="E15" s="2" t="s">
        <v>138</v>
      </c>
      <c r="F15" s="31">
        <f>('City of Jasper'!G11)</f>
        <v>24400</v>
      </c>
      <c r="G15" s="32" t="s">
        <v>139</v>
      </c>
      <c r="H15" s="33">
        <f>SUM('City of Jasper'!H11)</f>
        <v>1060.69</v>
      </c>
    </row>
    <row r="16" spans="1:8" ht="15.75">
      <c r="A16" s="38" t="s">
        <v>7</v>
      </c>
      <c r="B16" s="49" t="s">
        <v>105</v>
      </c>
      <c r="C16" s="35" t="str">
        <f>('City of Jasper'!F15)</f>
        <v>12/19/23-1/22/24</v>
      </c>
      <c r="D16" s="41" t="s">
        <v>167</v>
      </c>
      <c r="E16" s="42" t="s">
        <v>138</v>
      </c>
      <c r="F16" s="31">
        <f>('City of Jasper'!G15)</f>
        <v>4136</v>
      </c>
      <c r="G16" s="44" t="s">
        <v>139</v>
      </c>
      <c r="H16" s="33">
        <f>SUM('City of Jasper'!H15)</f>
        <v>169.16</v>
      </c>
    </row>
    <row r="17" spans="1:8" ht="15.75">
      <c r="A17" s="28" t="s">
        <v>7</v>
      </c>
      <c r="B17" s="48" t="s">
        <v>76</v>
      </c>
      <c r="C17" s="35" t="str">
        <f>('City of Jasper'!F12)</f>
        <v>12/19/23-1/22/24</v>
      </c>
      <c r="D17" s="30" t="s">
        <v>147</v>
      </c>
      <c r="E17" s="2" t="s">
        <v>140</v>
      </c>
      <c r="F17" s="31">
        <f>('City of Jasper'!G12)</f>
        <v>631</v>
      </c>
      <c r="G17" s="32" t="s">
        <v>122</v>
      </c>
      <c r="H17" s="33">
        <f>SUM('City of Jasper'!H12)</f>
        <v>134.45</v>
      </c>
    </row>
    <row r="18" spans="1:8" ht="15.75">
      <c r="A18" s="28" t="s">
        <v>7</v>
      </c>
      <c r="B18" s="29" t="s">
        <v>75</v>
      </c>
      <c r="C18" s="35" t="str">
        <f>('City of Jasper'!F13)</f>
        <v>12/19/23-1/22/24</v>
      </c>
      <c r="D18" s="30" t="s">
        <v>147</v>
      </c>
      <c r="E18" s="2" t="s">
        <v>138</v>
      </c>
      <c r="F18" s="31">
        <f>('City of Jasper'!G13)</f>
        <v>120</v>
      </c>
      <c r="G18" s="32" t="s">
        <v>139</v>
      </c>
      <c r="H18" s="33">
        <f>SUM('City of Jasper'!H13)</f>
        <v>20.93</v>
      </c>
    </row>
    <row r="19" spans="1:8" ht="15.75">
      <c r="A19" s="28" t="s">
        <v>7</v>
      </c>
      <c r="B19" s="29" t="s">
        <v>174</v>
      </c>
      <c r="C19" s="35" t="str">
        <f>'City of Jasper'!F18</f>
        <v>12/19/23-1/22/24</v>
      </c>
      <c r="D19" s="30" t="s">
        <v>190</v>
      </c>
      <c r="E19" s="2" t="s">
        <v>138</v>
      </c>
      <c r="F19" s="31">
        <f>'City of Jasper'!G18</f>
        <v>4940</v>
      </c>
      <c r="G19" s="32" t="s">
        <v>139</v>
      </c>
      <c r="H19" s="33">
        <f>'City of Jasper'!H18</f>
        <v>251.55</v>
      </c>
    </row>
    <row r="20" spans="1:8" ht="15.75" hidden="1">
      <c r="A20" s="28" t="s">
        <v>32</v>
      </c>
      <c r="B20" s="29" t="s">
        <v>104</v>
      </c>
      <c r="C20" s="35">
        <f>('Misc Electric'!F6)</f>
        <v>0</v>
      </c>
      <c r="D20" s="30" t="s">
        <v>148</v>
      </c>
      <c r="E20" s="2" t="s">
        <v>138</v>
      </c>
      <c r="F20" s="31">
        <f>('Misc Electric'!G6)</f>
        <v>0</v>
      </c>
      <c r="G20" s="32" t="s">
        <v>139</v>
      </c>
      <c r="H20" s="33">
        <f>SUM('Misc Electric'!H6)</f>
        <v>0</v>
      </c>
    </row>
    <row r="21" spans="1:8" ht="15.75">
      <c r="A21" s="28" t="s">
        <v>32</v>
      </c>
      <c r="B21" s="29" t="s">
        <v>90</v>
      </c>
      <c r="C21" s="35">
        <f>('Misc Electric'!F5)</f>
        <v>45306</v>
      </c>
      <c r="D21" s="30" t="s">
        <v>149</v>
      </c>
      <c r="E21" s="2" t="s">
        <v>138</v>
      </c>
      <c r="F21" s="31">
        <f>('Misc Electric'!G5)</f>
        <v>1640</v>
      </c>
      <c r="G21" s="32" t="s">
        <v>139</v>
      </c>
      <c r="H21" s="33">
        <f>SUM('Misc Electric'!H5)</f>
        <v>251.02</v>
      </c>
    </row>
    <row r="22" spans="1:8" s="39" customFormat="1" ht="15.75">
      <c r="A22" s="38" t="s">
        <v>32</v>
      </c>
      <c r="B22" s="37" t="s">
        <v>91</v>
      </c>
      <c r="C22" s="40">
        <f>('Misc Electric'!F17)</f>
        <v>45306</v>
      </c>
      <c r="D22" s="41" t="s">
        <v>149</v>
      </c>
      <c r="E22" s="42" t="s">
        <v>140</v>
      </c>
      <c r="F22" s="43">
        <f>('Misc Electric'!G17)</f>
        <v>1719</v>
      </c>
      <c r="G22" s="44" t="s">
        <v>122</v>
      </c>
      <c r="H22" s="45">
        <f>SUM('Misc Electric'!H17)</f>
        <v>173.01</v>
      </c>
    </row>
    <row r="23" spans="1:8" ht="15.75">
      <c r="A23" s="28" t="s">
        <v>150</v>
      </c>
      <c r="B23" s="29">
        <v>33482103</v>
      </c>
      <c r="C23" s="35">
        <f>('Misc Electric'!F9)</f>
        <v>0</v>
      </c>
      <c r="D23" s="30" t="s">
        <v>57</v>
      </c>
      <c r="E23" s="2" t="s">
        <v>138</v>
      </c>
      <c r="F23" s="31">
        <f>('Misc Electric'!G9)</f>
        <v>0</v>
      </c>
      <c r="G23" s="32" t="s">
        <v>139</v>
      </c>
      <c r="H23" s="33">
        <f>SUM('Misc Electric'!H9)</f>
        <v>0</v>
      </c>
    </row>
    <row r="24" spans="1:8" ht="15.75">
      <c r="A24" s="28" t="s">
        <v>150</v>
      </c>
      <c r="B24" s="29">
        <v>33483901</v>
      </c>
      <c r="C24" s="35" t="str">
        <f>('Misc Electric'!F10)</f>
        <v>12/19/23-1/20/24</v>
      </c>
      <c r="D24" s="30" t="s">
        <v>151</v>
      </c>
      <c r="E24" s="2" t="s">
        <v>138</v>
      </c>
      <c r="F24" s="31">
        <f>('Misc Electric'!G10)</f>
        <v>3</v>
      </c>
      <c r="G24" s="32" t="s">
        <v>139</v>
      </c>
      <c r="H24" s="33">
        <f>SUM('Misc Electric'!H10)</f>
        <v>30.01</v>
      </c>
    </row>
    <row r="25" spans="1:8" ht="15.75">
      <c r="A25" s="72" t="s">
        <v>179</v>
      </c>
      <c r="B25" s="73">
        <v>3</v>
      </c>
      <c r="C25" s="35">
        <f>'Misc Electric'!F16</f>
        <v>45322</v>
      </c>
      <c r="D25" s="30" t="s">
        <v>181</v>
      </c>
      <c r="E25" s="2" t="s">
        <v>140</v>
      </c>
      <c r="F25" s="31">
        <f>'Misc Electric'!G16</f>
        <v>760</v>
      </c>
      <c r="G25" s="32" t="s">
        <v>122</v>
      </c>
      <c r="H25" s="33">
        <f>'Misc Electric'!H16</f>
        <v>119.1</v>
      </c>
    </row>
    <row r="26" spans="1:8" ht="15.75">
      <c r="A26" s="28" t="s">
        <v>152</v>
      </c>
      <c r="B26" s="29">
        <v>576</v>
      </c>
      <c r="C26" s="35">
        <f>('Misc Electric'!F19)</f>
        <v>45321</v>
      </c>
      <c r="D26" s="30" t="s">
        <v>153</v>
      </c>
      <c r="E26" s="2" t="s">
        <v>140</v>
      </c>
      <c r="F26" s="31">
        <f>('Misc Electric'!G19)</f>
        <v>3400</v>
      </c>
      <c r="G26" s="32" t="s">
        <v>122</v>
      </c>
      <c r="H26" s="33">
        <f>SUM('Misc Electric'!H19)</f>
        <v>53.06</v>
      </c>
    </row>
    <row r="27" spans="1:8" ht="15.75">
      <c r="A27" s="28" t="s">
        <v>152</v>
      </c>
      <c r="B27" s="29">
        <v>1098</v>
      </c>
      <c r="C27" s="35">
        <f>('Misc Electric'!F20)</f>
        <v>45321</v>
      </c>
      <c r="D27" s="30" t="s">
        <v>154</v>
      </c>
      <c r="E27" s="2" t="s">
        <v>140</v>
      </c>
      <c r="F27" s="31">
        <f>('Misc Electric'!G20)</f>
        <v>3100</v>
      </c>
      <c r="G27" s="32" t="s">
        <v>122</v>
      </c>
      <c r="H27" s="33">
        <f>SUM('Misc Electric'!H20)</f>
        <v>50.95</v>
      </c>
    </row>
    <row r="28" spans="1:8" ht="15.75" hidden="1">
      <c r="A28" s="28" t="s">
        <v>155</v>
      </c>
      <c r="B28" s="29" t="s">
        <v>35</v>
      </c>
      <c r="C28" s="35" t="str">
        <f>('JASPER-NEWTON'!F5)</f>
        <v>disconnected</v>
      </c>
      <c r="D28" s="30" t="s">
        <v>143</v>
      </c>
      <c r="E28" s="2" t="s">
        <v>138</v>
      </c>
      <c r="F28" s="31">
        <f>('JASPER-NEWTON'!G5)</f>
        <v>0</v>
      </c>
      <c r="G28" s="32" t="s">
        <v>139</v>
      </c>
      <c r="H28" s="33">
        <f>SUM('JASPER-NEWTON'!H5)</f>
        <v>0</v>
      </c>
    </row>
    <row r="29" spans="1:8" ht="15.75">
      <c r="A29" s="28" t="s">
        <v>155</v>
      </c>
      <c r="B29" s="29" t="s">
        <v>36</v>
      </c>
      <c r="C29" s="35" t="str">
        <f>('JASPER-NEWTON'!F6)</f>
        <v>12/17/23-1/17/24</v>
      </c>
      <c r="D29" s="30" t="s">
        <v>143</v>
      </c>
      <c r="E29" s="2" t="s">
        <v>138</v>
      </c>
      <c r="F29" s="31">
        <f>('JASPER-NEWTON'!G6)</f>
        <v>78</v>
      </c>
      <c r="G29" s="32" t="s">
        <v>139</v>
      </c>
      <c r="H29" s="33">
        <f>SUM('JASPER-NEWTON'!H6)</f>
        <v>43.39</v>
      </c>
    </row>
    <row r="30" spans="1:8" ht="15.75">
      <c r="A30" s="28" t="s">
        <v>155</v>
      </c>
      <c r="B30" s="29" t="s">
        <v>39</v>
      </c>
      <c r="C30" s="35" t="str">
        <f>('JASPER-NEWTON'!F7)</f>
        <v>12/17/23-1/17/23</v>
      </c>
      <c r="D30" s="30" t="s">
        <v>97</v>
      </c>
      <c r="E30" s="2" t="s">
        <v>138</v>
      </c>
      <c r="F30" s="31">
        <f>('JASPER-NEWTON'!G7)</f>
        <v>3111</v>
      </c>
      <c r="G30" s="32" t="s">
        <v>139</v>
      </c>
      <c r="H30" s="33">
        <f>SUM('JASPER-NEWTON'!H7)</f>
        <v>427.1</v>
      </c>
    </row>
    <row r="31" spans="1:8" ht="15.75">
      <c r="A31" s="28" t="s">
        <v>155</v>
      </c>
      <c r="B31" s="29" t="s">
        <v>40</v>
      </c>
      <c r="C31" s="35" t="str">
        <f>('JASPER-NEWTON'!F8)</f>
        <v>12/17/23-1/17/23</v>
      </c>
      <c r="D31" s="30" t="s">
        <v>156</v>
      </c>
      <c r="E31" s="2" t="s">
        <v>138</v>
      </c>
      <c r="F31" s="31">
        <f>('JASPER-NEWTON'!G8)</f>
        <v>2001</v>
      </c>
      <c r="G31" s="32" t="s">
        <v>139</v>
      </c>
      <c r="H31" s="33">
        <f>SUM('JASPER-NEWTON'!H8)</f>
        <v>283.42</v>
      </c>
    </row>
    <row r="32" spans="1:8" ht="15.75">
      <c r="A32" s="28" t="s">
        <v>155</v>
      </c>
      <c r="B32" s="29" t="s">
        <v>48</v>
      </c>
      <c r="C32" s="35" t="str">
        <f>('JASPER-NEWTON'!F9)</f>
        <v>12/17/23-1/17/24</v>
      </c>
      <c r="D32" s="30" t="s">
        <v>96</v>
      </c>
      <c r="E32" s="2" t="s">
        <v>138</v>
      </c>
      <c r="F32" s="31">
        <f>('JASPER-NEWTON'!G9)</f>
        <v>5991</v>
      </c>
      <c r="G32" s="32" t="s">
        <v>139</v>
      </c>
      <c r="H32" s="33">
        <f>SUM('JASPER-NEWTON'!H9)</f>
        <v>752.13</v>
      </c>
    </row>
    <row r="33" spans="1:8" ht="15.75">
      <c r="A33" s="28" t="s">
        <v>155</v>
      </c>
      <c r="B33" s="29" t="s">
        <v>41</v>
      </c>
      <c r="C33" s="35" t="str">
        <f>('JASPER-NEWTON'!F10)</f>
        <v>12/17/23-1/17/24</v>
      </c>
      <c r="D33" s="30" t="s">
        <v>143</v>
      </c>
      <c r="E33" s="2" t="s">
        <v>138</v>
      </c>
      <c r="F33" s="31">
        <f>('JASPER-NEWTON'!G10)</f>
        <v>2172</v>
      </c>
      <c r="G33" s="32" t="s">
        <v>139</v>
      </c>
      <c r="H33" s="33">
        <f>SUM('JASPER-NEWTON'!H10)</f>
        <v>314.83</v>
      </c>
    </row>
    <row r="34" spans="1:8" ht="15.75">
      <c r="A34" s="28" t="s">
        <v>155</v>
      </c>
      <c r="B34" s="29" t="s">
        <v>9</v>
      </c>
      <c r="C34" s="35" t="str">
        <f>('JASPER-NEWTON'!F11)</f>
        <v>12/11/23-1/10/24</v>
      </c>
      <c r="D34" s="30" t="s">
        <v>157</v>
      </c>
      <c r="E34" s="2" t="s">
        <v>138</v>
      </c>
      <c r="F34" s="31">
        <f>('JASPER-NEWTON'!G11)</f>
        <v>165</v>
      </c>
      <c r="G34" s="32" t="s">
        <v>139</v>
      </c>
      <c r="H34" s="33">
        <f>SUM('JASPER-NEWTON'!H11)</f>
        <v>53.7</v>
      </c>
    </row>
    <row r="35" spans="1:8" ht="15.75">
      <c r="A35" s="28" t="s">
        <v>155</v>
      </c>
      <c r="B35" s="29" t="s">
        <v>25</v>
      </c>
      <c r="C35" s="35" t="str">
        <f>('JASPER-NEWTON'!F12)</f>
        <v>12/4/23-1/03/24</v>
      </c>
      <c r="D35" s="30" t="s">
        <v>158</v>
      </c>
      <c r="E35" s="2" t="s">
        <v>138</v>
      </c>
      <c r="F35" s="31">
        <f>('JASPER-NEWTON'!G12)</f>
        <v>2384</v>
      </c>
      <c r="G35" s="32" t="s">
        <v>139</v>
      </c>
      <c r="H35" s="33">
        <f>SUM('JASPER-NEWTON'!H12)</f>
        <v>304.7</v>
      </c>
    </row>
    <row r="36" spans="1:8" ht="15.75">
      <c r="A36" s="28" t="s">
        <v>155</v>
      </c>
      <c r="B36" s="29" t="s">
        <v>23</v>
      </c>
      <c r="C36" s="35" t="str">
        <f>('JASPER-NEWTON'!F13)</f>
        <v>12/22/23-1/22/24</v>
      </c>
      <c r="D36" s="30" t="s">
        <v>158</v>
      </c>
      <c r="E36" s="2" t="s">
        <v>138</v>
      </c>
      <c r="F36" s="31">
        <f>('JASPER-NEWTON'!G13)</f>
        <v>542</v>
      </c>
      <c r="G36" s="32" t="s">
        <v>139</v>
      </c>
      <c r="H36" s="33">
        <f>SUM('JASPER-NEWTON'!H13)</f>
        <v>106.43</v>
      </c>
    </row>
    <row r="37" spans="1:8" ht="15.75">
      <c r="A37" s="28" t="s">
        <v>155</v>
      </c>
      <c r="B37" s="29" t="s">
        <v>42</v>
      </c>
      <c r="C37" s="35" t="str">
        <f>('JASPER-NEWTON'!F14)</f>
        <v>12/17/23-1/17/24</v>
      </c>
      <c r="D37" s="30" t="s">
        <v>143</v>
      </c>
      <c r="E37" s="2" t="s">
        <v>138</v>
      </c>
      <c r="F37" s="31">
        <f>('JASPER-NEWTON'!G14)</f>
        <v>274</v>
      </c>
      <c r="G37" s="32" t="s">
        <v>139</v>
      </c>
      <c r="H37" s="33">
        <f>SUM('JASPER-NEWTON'!H14)</f>
        <v>54.47</v>
      </c>
    </row>
    <row r="38" spans="1:8" ht="15.75" hidden="1">
      <c r="A38" s="28" t="s">
        <v>155</v>
      </c>
      <c r="B38" s="29" t="s">
        <v>16</v>
      </c>
      <c r="C38" s="35">
        <f>('JASPER-NEWTON'!F15)</f>
        <v>0</v>
      </c>
      <c r="D38" s="30" t="s">
        <v>159</v>
      </c>
      <c r="E38" s="2" t="s">
        <v>138</v>
      </c>
      <c r="F38" s="31" t="e">
        <f>('JASPER-NEWTON'!#REF!)</f>
        <v>#REF!</v>
      </c>
      <c r="G38" s="32" t="s">
        <v>139</v>
      </c>
      <c r="H38" s="33" t="e">
        <f>SUM('JASPER-NEWTON'!#REF!)</f>
        <v>#REF!</v>
      </c>
    </row>
    <row r="39" spans="1:8" ht="15.75">
      <c r="A39" s="28" t="s">
        <v>155</v>
      </c>
      <c r="B39" s="29" t="s">
        <v>45</v>
      </c>
      <c r="C39" s="35" t="str">
        <f>('JASPER-NEWTON'!F16)</f>
        <v>12/17/23-1/17/24</v>
      </c>
      <c r="D39" s="30" t="s">
        <v>144</v>
      </c>
      <c r="E39" s="2" t="s">
        <v>138</v>
      </c>
      <c r="F39" s="31">
        <f>'JASPER-NEWTON'!G16</f>
        <v>2355</v>
      </c>
      <c r="G39" s="32" t="s">
        <v>139</v>
      </c>
      <c r="H39" s="33">
        <f>'JASPER-NEWTON'!H16</f>
        <v>313.87</v>
      </c>
    </row>
    <row r="40" spans="1:8" ht="15.75">
      <c r="A40" s="28" t="s">
        <v>155</v>
      </c>
      <c r="B40" s="29" t="s">
        <v>13</v>
      </c>
      <c r="C40" s="35" t="str">
        <f>('JASPER-NEWTON'!F17)</f>
        <v>12/4/23-1/3/24</v>
      </c>
      <c r="D40" s="30" t="s">
        <v>156</v>
      </c>
      <c r="E40" s="2" t="s">
        <v>138</v>
      </c>
      <c r="F40" s="31">
        <f>('JASPER-NEWTON'!G17)</f>
        <v>2031</v>
      </c>
      <c r="G40" s="32" t="s">
        <v>139</v>
      </c>
      <c r="H40" s="33">
        <f>SUM('JASPER-NEWTON'!H17)</f>
        <v>262.84</v>
      </c>
    </row>
    <row r="41" spans="1:8" ht="15.75">
      <c r="A41" s="28" t="s">
        <v>155</v>
      </c>
      <c r="B41" s="29" t="s">
        <v>19</v>
      </c>
      <c r="C41" s="35" t="str">
        <f>('JASPER-NEWTON'!F18)</f>
        <v>12/4/23-1/3/24</v>
      </c>
      <c r="D41" s="30" t="s">
        <v>154</v>
      </c>
      <c r="E41" s="2" t="s">
        <v>138</v>
      </c>
      <c r="F41" s="31">
        <f>('JASPER-NEWTON'!G18)</f>
        <v>3960</v>
      </c>
      <c r="G41" s="32" t="s">
        <v>139</v>
      </c>
      <c r="H41" s="33">
        <f>SUM('JASPER-NEWTON'!H18)</f>
        <v>491.58</v>
      </c>
    </row>
    <row r="42" spans="1:8" ht="15.75">
      <c r="A42" s="28" t="s">
        <v>155</v>
      </c>
      <c r="B42" s="29" t="s">
        <v>46</v>
      </c>
      <c r="C42" s="35" t="str">
        <f>('JASPER-NEWTON'!F19)</f>
        <v>12/17/23-1/17/24</v>
      </c>
      <c r="D42" s="30" t="s">
        <v>97</v>
      </c>
      <c r="E42" s="2" t="s">
        <v>138</v>
      </c>
      <c r="F42" s="31">
        <f>('JASPER-NEWTON'!G19)</f>
        <v>19</v>
      </c>
      <c r="G42" s="32" t="s">
        <v>139</v>
      </c>
      <c r="H42" s="33">
        <f>SUM('JASPER-NEWTON'!H19)</f>
        <v>24.25</v>
      </c>
    </row>
    <row r="43" spans="1:8" ht="15.75">
      <c r="A43" s="28" t="s">
        <v>155</v>
      </c>
      <c r="B43" s="29" t="s">
        <v>47</v>
      </c>
      <c r="C43" s="35" t="str">
        <f>('JASPER-NEWTON'!F20)</f>
        <v>12/17/23-1/17/24</v>
      </c>
      <c r="D43" s="2" t="s">
        <v>97</v>
      </c>
      <c r="E43" s="2" t="s">
        <v>138</v>
      </c>
      <c r="F43" s="31">
        <f>('JASPER-NEWTON'!G20)</f>
        <v>178</v>
      </c>
      <c r="G43" s="32" t="s">
        <v>139</v>
      </c>
      <c r="H43" s="33">
        <f>SUM('JASPER-NEWTON'!H20)</f>
        <v>54.24</v>
      </c>
    </row>
    <row r="44" spans="1:8" ht="15.75">
      <c r="A44" s="28" t="s">
        <v>155</v>
      </c>
      <c r="B44" s="29" t="s">
        <v>66</v>
      </c>
      <c r="C44" s="35" t="str">
        <f>('JASPER-NEWTON'!F21)</f>
        <v>12/4/23-1/3/24</v>
      </c>
      <c r="D44" s="2" t="s">
        <v>159</v>
      </c>
      <c r="E44" s="2" t="s">
        <v>138</v>
      </c>
      <c r="F44" s="31">
        <f>('JASPER-NEWTON'!G21)</f>
        <v>357</v>
      </c>
      <c r="G44" s="32" t="s">
        <v>139</v>
      </c>
      <c r="H44" s="33">
        <f>SUM('JASPER-NEWTON'!H21)</f>
        <v>64.33</v>
      </c>
    </row>
    <row r="45" spans="1:8" ht="15.75">
      <c r="A45" s="28" t="s">
        <v>155</v>
      </c>
      <c r="B45" s="29" t="s">
        <v>80</v>
      </c>
      <c r="C45" s="35" t="str">
        <f>('JASPER-NEWTON'!F22)</f>
        <v>12/4/23-1/3/24</v>
      </c>
      <c r="D45" s="2" t="s">
        <v>96</v>
      </c>
      <c r="E45" s="2" t="s">
        <v>138</v>
      </c>
      <c r="F45" s="31">
        <f>('JASPER-NEWTON'!G22)</f>
        <v>1211</v>
      </c>
      <c r="G45" s="32" t="s">
        <v>139</v>
      </c>
      <c r="H45" s="33">
        <f>SUM('JASPER-NEWTON'!H22)</f>
        <v>165.6</v>
      </c>
    </row>
    <row r="46" spans="1:8" ht="15.75">
      <c r="A46" s="28" t="s">
        <v>155</v>
      </c>
      <c r="B46" s="29" t="s">
        <v>92</v>
      </c>
      <c r="C46" s="35" t="str">
        <f>('JASPER-NEWTON'!F23)</f>
        <v>12/4/23-1/3/24</v>
      </c>
      <c r="D46" s="2" t="s">
        <v>160</v>
      </c>
      <c r="E46" s="2" t="s">
        <v>138</v>
      </c>
      <c r="F46" s="31">
        <f>('JASPER-NEWTON'!G23)</f>
        <v>2087</v>
      </c>
      <c r="G46" s="32" t="s">
        <v>139</v>
      </c>
      <c r="H46" s="33">
        <f>SUM('JASPER-NEWTON'!H23)</f>
        <v>347.92</v>
      </c>
    </row>
    <row r="47" spans="1:8" ht="15.75">
      <c r="A47" s="28" t="s">
        <v>155</v>
      </c>
      <c r="B47" s="29" t="s">
        <v>185</v>
      </c>
      <c r="C47" s="35" t="str">
        <f>'JASPER-NEWTON'!F24</f>
        <v>12/22/23-1/22/24</v>
      </c>
      <c r="D47" s="2" t="str">
        <f>'JASPER-NEWTON'!B24</f>
        <v>jas airport runway lights</v>
      </c>
      <c r="E47" s="2" t="s">
        <v>138</v>
      </c>
      <c r="F47" s="31">
        <f>'JASPER-NEWTON'!G24</f>
        <v>146</v>
      </c>
      <c r="G47" s="32" t="s">
        <v>139</v>
      </c>
      <c r="H47" s="33">
        <f>'JASPER-NEWTON'!H24</f>
        <v>39.3</v>
      </c>
    </row>
    <row r="48" spans="1:8" ht="15.75">
      <c r="A48" s="28" t="s">
        <v>155</v>
      </c>
      <c r="B48" s="29" t="s">
        <v>182</v>
      </c>
      <c r="C48" s="35" t="str">
        <f>'JASPER-NEWTON'!F25</f>
        <v>12/17/23-1/17/24</v>
      </c>
      <c r="D48" s="2" t="str">
        <f>'JASPER-NEWTON'!B25</f>
        <v>Agg Pad Gate</v>
      </c>
      <c r="E48" s="2" t="s">
        <v>138</v>
      </c>
      <c r="F48" s="31">
        <f>'JASPER-NEWTON'!G25</f>
        <v>8</v>
      </c>
      <c r="G48" s="32" t="s">
        <v>139</v>
      </c>
      <c r="H48" s="33">
        <f>'JASPER-NEWTON'!H25</f>
        <v>22.95</v>
      </c>
    </row>
    <row r="49" spans="1:8" ht="15.75">
      <c r="A49" s="28" t="s">
        <v>155</v>
      </c>
      <c r="B49" s="29" t="s">
        <v>187</v>
      </c>
      <c r="C49" s="35" t="str">
        <f>'JASPER-NEWTON'!F26</f>
        <v>12/17/23-1/17/24</v>
      </c>
      <c r="D49" s="2" t="str">
        <f>'JASPER-NEWTON'!B26</f>
        <v>Gate East </v>
      </c>
      <c r="E49" s="2" t="s">
        <v>138</v>
      </c>
      <c r="F49" s="31">
        <f>'JASPER-NEWTON'!G26</f>
        <v>10</v>
      </c>
      <c r="G49" s="32" t="s">
        <v>139</v>
      </c>
      <c r="H49" s="33">
        <f>'JASPER-NEWTON'!H26</f>
        <v>23.19</v>
      </c>
    </row>
    <row r="50" spans="1:8" ht="15.75">
      <c r="A50" s="28" t="s">
        <v>161</v>
      </c>
      <c r="B50" s="29">
        <v>154</v>
      </c>
      <c r="C50" s="35">
        <f>('Misc Electric'!F22)</f>
        <v>45321</v>
      </c>
      <c r="D50" s="2" t="s">
        <v>159</v>
      </c>
      <c r="E50" s="2" t="s">
        <v>140</v>
      </c>
      <c r="F50" s="31">
        <f>('Misc Electric'!G22)</f>
        <v>8500</v>
      </c>
      <c r="G50" s="32" t="s">
        <v>122</v>
      </c>
      <c r="H50" s="34">
        <f>SUM('Misc Electric'!H22)</f>
        <v>68.75</v>
      </c>
    </row>
    <row r="51" spans="1:8" ht="15.75">
      <c r="A51" s="28" t="s">
        <v>162</v>
      </c>
      <c r="B51" s="29" t="s">
        <v>29</v>
      </c>
      <c r="C51" s="35">
        <f>('Misc Electric'!F7)</f>
        <v>45307</v>
      </c>
      <c r="D51" s="2" t="s">
        <v>163</v>
      </c>
      <c r="E51" s="30" t="s">
        <v>138</v>
      </c>
      <c r="F51" s="31">
        <f>('Misc Electric'!G7)</f>
        <v>0</v>
      </c>
      <c r="G51" s="32" t="s">
        <v>139</v>
      </c>
      <c r="H51" s="34">
        <f>SUM('Misc Electric'!H7)</f>
        <v>23.43</v>
      </c>
    </row>
    <row r="52" spans="1:8" ht="15.75">
      <c r="A52" s="28" t="s">
        <v>164</v>
      </c>
      <c r="B52" s="29">
        <v>97</v>
      </c>
      <c r="C52" s="35" t="str">
        <f>('Misc Electric'!F23)</f>
        <v>12/20/23-1/18/24</v>
      </c>
      <c r="D52" s="2" t="s">
        <v>165</v>
      </c>
      <c r="E52" s="30" t="s">
        <v>140</v>
      </c>
      <c r="F52" s="31">
        <f>('Misc Electric'!G23)</f>
        <v>5425</v>
      </c>
      <c r="G52" s="32" t="s">
        <v>122</v>
      </c>
      <c r="H52" s="34">
        <f>SUM('Misc Electric'!H23)</f>
        <v>64.95</v>
      </c>
    </row>
    <row r="53" spans="1:8" ht="15.75">
      <c r="A53" s="28" t="s">
        <v>164</v>
      </c>
      <c r="B53" s="29">
        <v>1431</v>
      </c>
      <c r="C53" s="35" t="str">
        <f>('Misc Electric'!F24)</f>
        <v>12/20/23-1/18/24</v>
      </c>
      <c r="D53" s="2" t="s">
        <v>166</v>
      </c>
      <c r="E53" s="30" t="s">
        <v>140</v>
      </c>
      <c r="F53" s="31">
        <f>('Misc Electric'!G24)</f>
        <v>458</v>
      </c>
      <c r="G53" s="32" t="s">
        <v>122</v>
      </c>
      <c r="H53" s="34">
        <f>SUM('Misc Electric'!H24)</f>
        <v>44.55</v>
      </c>
    </row>
    <row r="54" ht="15.75">
      <c r="H54" s="47" t="e">
        <f>SUM(H3:H53)</f>
        <v>#REF!</v>
      </c>
    </row>
    <row r="55" spans="6:8" ht="15.75">
      <c r="F55" s="46"/>
      <c r="H55" s="47"/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5"/>
  <sheetViews>
    <sheetView view="pageBreakPreview" zoomScale="60" zoomScalePageLayoutView="0" workbookViewId="0" topLeftCell="A1">
      <selection activeCell="H48" sqref="H48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9.19921875" style="0" customWidth="1"/>
  </cols>
  <sheetData>
    <row r="1" spans="1:8" ht="18.75">
      <c r="A1" s="220" t="s">
        <v>258</v>
      </c>
      <c r="B1" s="220"/>
      <c r="C1" s="220"/>
      <c r="D1" s="220"/>
      <c r="E1" s="220"/>
      <c r="F1" s="220"/>
      <c r="G1" s="220"/>
      <c r="H1" s="220"/>
    </row>
    <row r="2" spans="1:8" ht="15.75">
      <c r="A2" s="169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21" t="s">
        <v>128</v>
      </c>
      <c r="G2" s="222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Electric'!I11)</f>
        <v>1/22/24-2/20/24</v>
      </c>
      <c r="D3" s="30" t="s">
        <v>131</v>
      </c>
      <c r="E3" s="2" t="s">
        <v>132</v>
      </c>
      <c r="F3" s="31">
        <f>('Misc Electric'!J11)</f>
        <v>94</v>
      </c>
      <c r="G3" s="32" t="s">
        <v>121</v>
      </c>
      <c r="H3" s="33">
        <f>SUM('Misc Electric'!K11)</f>
        <v>116.62</v>
      </c>
    </row>
    <row r="4" spans="1:8" ht="15.75">
      <c r="A4" s="28" t="s">
        <v>130</v>
      </c>
      <c r="B4" s="29" t="s">
        <v>133</v>
      </c>
      <c r="C4" s="35" t="str">
        <f>('Misc Electric'!I12)</f>
        <v>1/4/24-2/7/24</v>
      </c>
      <c r="D4" s="30" t="s">
        <v>134</v>
      </c>
      <c r="E4" s="2" t="s">
        <v>132</v>
      </c>
      <c r="F4" s="31">
        <f>('Misc Electric'!J12)</f>
        <v>3190</v>
      </c>
      <c r="G4" s="32" t="s">
        <v>121</v>
      </c>
      <c r="H4" s="33">
        <f>SUM('Misc Electric'!K12)</f>
        <v>2281.54</v>
      </c>
    </row>
    <row r="5" spans="1:8" ht="15.75">
      <c r="A5" s="28" t="s">
        <v>130</v>
      </c>
      <c r="B5" s="29" t="s">
        <v>135</v>
      </c>
      <c r="C5" s="35" t="str">
        <f>('Misc Electric'!I13)</f>
        <v>1/22/24-2/20/24</v>
      </c>
      <c r="D5" s="30" t="s">
        <v>136</v>
      </c>
      <c r="E5" s="2" t="s">
        <v>132</v>
      </c>
      <c r="F5" s="31">
        <f>('Misc Electric'!J13)</f>
        <v>94</v>
      </c>
      <c r="G5" s="32" t="s">
        <v>121</v>
      </c>
      <c r="H5" s="33">
        <f>SUM('Misc Electric'!K13)</f>
        <v>116.08</v>
      </c>
    </row>
    <row r="6" spans="1:8" ht="15.75">
      <c r="A6" s="28" t="s">
        <v>7</v>
      </c>
      <c r="B6" s="29" t="s">
        <v>100</v>
      </c>
      <c r="C6" s="35" t="str">
        <f>('City of Jasper'!I14)</f>
        <v>1/22/24-2/21/24</v>
      </c>
      <c r="D6" s="30" t="s">
        <v>137</v>
      </c>
      <c r="E6" s="2" t="s">
        <v>138</v>
      </c>
      <c r="F6" s="31">
        <f>('City of Jasper'!J14)</f>
        <v>444</v>
      </c>
      <c r="G6" s="32" t="s">
        <v>139</v>
      </c>
      <c r="H6" s="33">
        <f>SUM('City of Jasper'!K14)</f>
        <v>122.2</v>
      </c>
    </row>
    <row r="7" spans="1:8" ht="15.75" hidden="1">
      <c r="A7" s="38" t="s">
        <v>7</v>
      </c>
      <c r="B7" s="37" t="s">
        <v>170</v>
      </c>
      <c r="C7" s="35">
        <f>('City of Jasper'!I17)</f>
        <v>0</v>
      </c>
      <c r="D7" s="41" t="s">
        <v>169</v>
      </c>
      <c r="E7" s="42" t="s">
        <v>138</v>
      </c>
      <c r="F7" s="31">
        <f>SUM('City of Jasper'!J17)</f>
        <v>0</v>
      </c>
      <c r="G7" s="44" t="s">
        <v>139</v>
      </c>
      <c r="H7" s="33">
        <f>SUM('City of Jasper'!K17)</f>
        <v>0</v>
      </c>
    </row>
    <row r="8" spans="1:8" ht="15.75">
      <c r="A8" s="28" t="s">
        <v>7</v>
      </c>
      <c r="B8" s="29" t="s">
        <v>73</v>
      </c>
      <c r="C8" s="35" t="str">
        <f>('City of Jasper'!I7)</f>
        <v>Multi</v>
      </c>
      <c r="D8" s="30" t="s">
        <v>134</v>
      </c>
      <c r="E8" s="2" t="s">
        <v>140</v>
      </c>
      <c r="F8" s="31">
        <f>('City of Jasper'!J7)</f>
        <v>229120</v>
      </c>
      <c r="G8" s="32" t="s">
        <v>122</v>
      </c>
      <c r="H8" s="33">
        <f>SUM('City of Jasper'!K7)</f>
        <v>1675.59</v>
      </c>
    </row>
    <row r="9" spans="1:8" ht="15.75">
      <c r="A9" s="28" t="s">
        <v>7</v>
      </c>
      <c r="B9" s="29" t="s">
        <v>98</v>
      </c>
      <c r="C9" s="35" t="str">
        <f>('City of Jasper'!I13)</f>
        <v>1/22/24-2/21/24</v>
      </c>
      <c r="D9" s="30" t="s">
        <v>141</v>
      </c>
      <c r="E9" s="2" t="s">
        <v>138</v>
      </c>
      <c r="F9" s="31">
        <f>('City of Jasper'!J13)</f>
        <v>258</v>
      </c>
      <c r="G9" s="32" t="s">
        <v>139</v>
      </c>
      <c r="H9" s="33">
        <f>SUM('City of Jasper'!K13)</f>
        <v>26.6</v>
      </c>
    </row>
    <row r="10" spans="1:8" ht="15.75">
      <c r="A10" s="28" t="s">
        <v>7</v>
      </c>
      <c r="B10" s="29" t="s">
        <v>94</v>
      </c>
      <c r="C10" s="35" t="str">
        <f>('City of Jasper'!I12)</f>
        <v>1/22/24-2/21/24</v>
      </c>
      <c r="D10" s="30" t="s">
        <v>142</v>
      </c>
      <c r="E10" s="2" t="s">
        <v>138</v>
      </c>
      <c r="F10" s="31">
        <f>('City of Jasper'!J12)</f>
        <v>514</v>
      </c>
      <c r="G10" s="32" t="s">
        <v>139</v>
      </c>
      <c r="H10" s="33">
        <f>SUM('City of Jasper'!K12)</f>
        <v>134.22</v>
      </c>
    </row>
    <row r="11" spans="1:8" ht="15.75">
      <c r="A11" s="28" t="s">
        <v>7</v>
      </c>
      <c r="B11" s="29" t="s">
        <v>72</v>
      </c>
      <c r="C11" s="35" t="str">
        <f>('City of Jasper'!I4)</f>
        <v>1/18/2-2/14/24</v>
      </c>
      <c r="D11" s="30" t="s">
        <v>143</v>
      </c>
      <c r="E11" s="2" t="s">
        <v>140</v>
      </c>
      <c r="F11" s="31">
        <f>('City of Jasper'!J4)</f>
        <v>650</v>
      </c>
      <c r="G11" s="32" t="s">
        <v>122</v>
      </c>
      <c r="H11" s="33">
        <f>SUM('City of Jasper'!K4)</f>
        <v>111.08</v>
      </c>
    </row>
    <row r="12" spans="1:8" ht="15.75">
      <c r="A12" s="28" t="s">
        <v>7</v>
      </c>
      <c r="B12" s="29" t="s">
        <v>71</v>
      </c>
      <c r="C12" s="35" t="str">
        <f>('City of Jasper'!I5)</f>
        <v>1/18/24-2/12/24</v>
      </c>
      <c r="D12" s="30" t="s">
        <v>144</v>
      </c>
      <c r="E12" s="2" t="s">
        <v>140</v>
      </c>
      <c r="F12" s="31">
        <f>('City of Jasper'!J5)</f>
        <v>7240</v>
      </c>
      <c r="G12" s="32" t="s">
        <v>122</v>
      </c>
      <c r="H12" s="33">
        <f>SUM('City of Jasper'!K5)</f>
        <v>66.48</v>
      </c>
    </row>
    <row r="13" spans="1:8" ht="15.75">
      <c r="A13" s="28" t="s">
        <v>7</v>
      </c>
      <c r="B13" s="29" t="s">
        <v>74</v>
      </c>
      <c r="C13" s="35">
        <f>('City of Jasper'!I6)</f>
        <v>0</v>
      </c>
      <c r="D13" s="30" t="s">
        <v>145</v>
      </c>
      <c r="E13" s="2" t="s">
        <v>138</v>
      </c>
      <c r="F13" s="31">
        <f>('City of Jasper'!J6)</f>
        <v>0</v>
      </c>
      <c r="G13" s="32" t="s">
        <v>139</v>
      </c>
      <c r="H13" s="33">
        <f>SUM('City of Jasper'!K6)</f>
        <v>0</v>
      </c>
    </row>
    <row r="14" spans="1:8" ht="15.75">
      <c r="A14" s="28" t="s">
        <v>7</v>
      </c>
      <c r="B14" s="29" t="s">
        <v>78</v>
      </c>
      <c r="C14" s="35" t="str">
        <f>('City of Jasper'!I8)</f>
        <v>1/22/24-2/22/24</v>
      </c>
      <c r="D14" s="30" t="s">
        <v>134</v>
      </c>
      <c r="E14" s="2" t="s">
        <v>138</v>
      </c>
      <c r="F14" s="31">
        <f>('City of Jasper'!J8)</f>
        <v>33280</v>
      </c>
      <c r="G14" s="32" t="s">
        <v>139</v>
      </c>
      <c r="H14" s="33">
        <f>SUM('City of Jasper'!K8)</f>
        <v>608.73</v>
      </c>
    </row>
    <row r="15" spans="1:8" ht="15.75">
      <c r="A15" s="28" t="s">
        <v>7</v>
      </c>
      <c r="B15" s="29" t="s">
        <v>77</v>
      </c>
      <c r="C15" s="35" t="str">
        <f>('City of Jasper'!I11)</f>
        <v>1/22/24-2/21/24</v>
      </c>
      <c r="D15" s="30" t="s">
        <v>146</v>
      </c>
      <c r="E15" s="2" t="s">
        <v>138</v>
      </c>
      <c r="F15" s="31">
        <f>('City of Jasper'!J11)</f>
        <v>22000</v>
      </c>
      <c r="G15" s="32" t="s">
        <v>139</v>
      </c>
      <c r="H15" s="33">
        <f>SUM('City of Jasper'!K11)</f>
        <v>1110.61</v>
      </c>
    </row>
    <row r="16" spans="1:8" ht="15.75">
      <c r="A16" s="38" t="s">
        <v>7</v>
      </c>
      <c r="B16" s="49" t="s">
        <v>105</v>
      </c>
      <c r="C16" s="35" t="str">
        <f>('City of Jasper'!I15)</f>
        <v>1/22/24-2/21/24</v>
      </c>
      <c r="D16" s="41" t="s">
        <v>167</v>
      </c>
      <c r="E16" s="42" t="s">
        <v>138</v>
      </c>
      <c r="F16" s="31">
        <f>('City of Jasper'!J15)</f>
        <v>4350</v>
      </c>
      <c r="G16" s="44" t="s">
        <v>139</v>
      </c>
      <c r="H16" s="33">
        <f>SUM('City of Jasper'!K15)</f>
        <v>162.09</v>
      </c>
    </row>
    <row r="17" spans="1:8" ht="15.75">
      <c r="A17" s="28" t="s">
        <v>7</v>
      </c>
      <c r="B17" s="48" t="s">
        <v>76</v>
      </c>
      <c r="C17" s="35" t="str">
        <f>('City of Jasper'!I12)</f>
        <v>1/22/24-2/21/24</v>
      </c>
      <c r="D17" s="30" t="s">
        <v>147</v>
      </c>
      <c r="E17" s="2" t="s">
        <v>140</v>
      </c>
      <c r="F17" s="31">
        <f>('City of Jasper'!J12)</f>
        <v>514</v>
      </c>
      <c r="G17" s="32" t="s">
        <v>122</v>
      </c>
      <c r="H17" s="33">
        <f>SUM('City of Jasper'!K12)</f>
        <v>134.22</v>
      </c>
    </row>
    <row r="18" spans="1:8" ht="15.75">
      <c r="A18" s="28" t="s">
        <v>7</v>
      </c>
      <c r="B18" s="29" t="s">
        <v>75</v>
      </c>
      <c r="C18" s="35" t="str">
        <f>('City of Jasper'!I13)</f>
        <v>1/22/24-2/21/24</v>
      </c>
      <c r="D18" s="30" t="s">
        <v>147</v>
      </c>
      <c r="E18" s="2" t="s">
        <v>138</v>
      </c>
      <c r="F18" s="31">
        <f>('City of Jasper'!J13)</f>
        <v>258</v>
      </c>
      <c r="G18" s="32" t="s">
        <v>139</v>
      </c>
      <c r="H18" s="33">
        <f>SUM('City of Jasper'!K13)</f>
        <v>26.6</v>
      </c>
    </row>
    <row r="19" spans="1:8" ht="15.75">
      <c r="A19" s="28" t="s">
        <v>7</v>
      </c>
      <c r="B19" s="29" t="s">
        <v>174</v>
      </c>
      <c r="C19" s="35" t="str">
        <f>'City of Jasper'!I18</f>
        <v>1/22/2-2/21/24</v>
      </c>
      <c r="D19" s="30" t="s">
        <v>190</v>
      </c>
      <c r="E19" s="2" t="s">
        <v>138</v>
      </c>
      <c r="F19" s="31">
        <f>'City of Jasper'!G18</f>
        <v>4940</v>
      </c>
      <c r="G19" s="32" t="s">
        <v>139</v>
      </c>
      <c r="H19" s="33">
        <f>'City of Jasper'!K18</f>
        <v>188.63</v>
      </c>
    </row>
    <row r="20" spans="1:8" ht="15.75" hidden="1">
      <c r="A20" s="28" t="s">
        <v>32</v>
      </c>
      <c r="B20" s="29" t="s">
        <v>104</v>
      </c>
      <c r="C20" s="35">
        <f>('Misc Electric'!I6)</f>
        <v>0</v>
      </c>
      <c r="D20" s="30" t="s">
        <v>148</v>
      </c>
      <c r="E20" s="2" t="s">
        <v>138</v>
      </c>
      <c r="F20" s="31">
        <f>('Misc Electric'!J6)</f>
        <v>0</v>
      </c>
      <c r="G20" s="32" t="s">
        <v>139</v>
      </c>
      <c r="H20" s="33">
        <f>SUM('Misc Electric'!K6)</f>
        <v>0</v>
      </c>
    </row>
    <row r="21" spans="1:8" ht="15.75">
      <c r="A21" s="28" t="s">
        <v>32</v>
      </c>
      <c r="B21" s="29" t="s">
        <v>90</v>
      </c>
      <c r="C21" s="35">
        <f>('Misc Electric'!I5)</f>
        <v>45337</v>
      </c>
      <c r="D21" s="30" t="s">
        <v>149</v>
      </c>
      <c r="E21" s="2" t="s">
        <v>138</v>
      </c>
      <c r="F21" s="31">
        <f>('Misc Electric'!J5)</f>
        <v>1662</v>
      </c>
      <c r="G21" s="32" t="s">
        <v>139</v>
      </c>
      <c r="H21" s="33">
        <f>SUM('Misc Electric'!K5)</f>
        <v>253.66</v>
      </c>
    </row>
    <row r="22" spans="1:8" s="39" customFormat="1" ht="15.75">
      <c r="A22" s="38" t="s">
        <v>32</v>
      </c>
      <c r="B22" s="37" t="s">
        <v>91</v>
      </c>
      <c r="C22" s="40">
        <f>('Misc Electric'!I17)</f>
        <v>45337</v>
      </c>
      <c r="D22" s="41" t="s">
        <v>149</v>
      </c>
      <c r="E22" s="42" t="s">
        <v>140</v>
      </c>
      <c r="F22" s="43">
        <f>('Misc Electric'!J17)</f>
        <v>310</v>
      </c>
      <c r="G22" s="44" t="s">
        <v>122</v>
      </c>
      <c r="H22" s="45">
        <f>SUM('Misc Electric'!K17)</f>
        <v>109.61</v>
      </c>
    </row>
    <row r="23" spans="1:8" ht="15.75">
      <c r="A23" s="28" t="s">
        <v>150</v>
      </c>
      <c r="B23" s="29">
        <v>33482103</v>
      </c>
      <c r="C23" s="35">
        <f>('Misc Electric'!I9)</f>
        <v>0</v>
      </c>
      <c r="D23" s="30" t="s">
        <v>57</v>
      </c>
      <c r="E23" s="2" t="s">
        <v>138</v>
      </c>
      <c r="F23" s="31">
        <f>('Misc Electric'!J9)</f>
        <v>0</v>
      </c>
      <c r="G23" s="32" t="s">
        <v>139</v>
      </c>
      <c r="H23" s="33">
        <f>SUM('Misc Electric'!K9)</f>
        <v>0</v>
      </c>
    </row>
    <row r="24" spans="1:8" ht="15.75">
      <c r="A24" s="28" t="s">
        <v>150</v>
      </c>
      <c r="B24" s="29">
        <v>33483901</v>
      </c>
      <c r="C24" s="35" t="str">
        <f>('Misc Electric'!I10)</f>
        <v>1/20/24-2/20/24</v>
      </c>
      <c r="D24" s="30" t="s">
        <v>151</v>
      </c>
      <c r="E24" s="2" t="s">
        <v>138</v>
      </c>
      <c r="F24" s="31">
        <f>('Misc Electric'!J10)</f>
        <v>0</v>
      </c>
      <c r="G24" s="32" t="s">
        <v>139</v>
      </c>
      <c r="H24" s="33">
        <f>SUM('Misc Electric'!K10)</f>
        <v>29.63</v>
      </c>
    </row>
    <row r="25" spans="1:256" ht="15.75">
      <c r="A25" s="72" t="s">
        <v>179</v>
      </c>
      <c r="B25" s="73">
        <v>3</v>
      </c>
      <c r="C25" s="2">
        <f>'Misc Electric'!I16</f>
        <v>45351</v>
      </c>
      <c r="D25" s="29" t="s">
        <v>181</v>
      </c>
      <c r="E25" s="28" t="s">
        <v>140</v>
      </c>
      <c r="F25" s="74">
        <f>'Misc Electric'!J16</f>
        <v>470</v>
      </c>
      <c r="G25" s="28" t="s">
        <v>122</v>
      </c>
      <c r="H25" s="77">
        <f>'Misc Electric'!K16</f>
        <v>119.1</v>
      </c>
      <c r="I25" s="78"/>
      <c r="J25" s="79"/>
      <c r="K25" s="78"/>
      <c r="L25" s="79"/>
      <c r="M25" s="78"/>
      <c r="N25" s="79"/>
      <c r="O25" s="78"/>
      <c r="P25" s="79"/>
      <c r="Q25" s="78"/>
      <c r="R25" s="79"/>
      <c r="S25" s="78"/>
      <c r="T25" s="79"/>
      <c r="U25" s="78"/>
      <c r="V25" s="79"/>
      <c r="W25" s="78"/>
      <c r="X25" s="79"/>
      <c r="Y25" s="78"/>
      <c r="Z25" s="79"/>
      <c r="AA25" s="78"/>
      <c r="AB25" s="79"/>
      <c r="AC25" s="78"/>
      <c r="AD25" s="79"/>
      <c r="AE25" s="78"/>
      <c r="AF25" s="79"/>
      <c r="AG25" s="78"/>
      <c r="AH25" s="79"/>
      <c r="AI25" s="78"/>
      <c r="AJ25" s="79"/>
      <c r="AK25" s="78"/>
      <c r="AL25" s="79"/>
      <c r="AM25" s="78"/>
      <c r="AN25" s="79"/>
      <c r="AO25" s="78"/>
      <c r="AP25" s="79"/>
      <c r="AQ25" s="78"/>
      <c r="AR25" s="79"/>
      <c r="AS25" s="78"/>
      <c r="AT25" s="79"/>
      <c r="AU25" s="78"/>
      <c r="AV25" s="79"/>
      <c r="AW25" s="78"/>
      <c r="AX25" s="79"/>
      <c r="AY25" s="78"/>
      <c r="AZ25" s="79"/>
      <c r="BA25" s="78"/>
      <c r="BB25" s="79"/>
      <c r="BC25" s="78"/>
      <c r="BD25" s="79"/>
      <c r="BE25" s="78"/>
      <c r="BF25" s="79"/>
      <c r="BG25" s="78"/>
      <c r="BH25" s="79"/>
      <c r="BI25" s="78"/>
      <c r="BJ25" s="79"/>
      <c r="BK25" s="78"/>
      <c r="BL25" s="79"/>
      <c r="BM25" s="78"/>
      <c r="BN25" s="79"/>
      <c r="BO25" s="78"/>
      <c r="BP25" s="79"/>
      <c r="BQ25" s="78"/>
      <c r="BR25" s="79"/>
      <c r="BS25" s="78"/>
      <c r="BT25" s="79"/>
      <c r="BU25" s="78"/>
      <c r="BV25" s="79"/>
      <c r="BW25" s="78"/>
      <c r="BX25" s="79"/>
      <c r="BY25" s="78"/>
      <c r="BZ25" s="79"/>
      <c r="CA25" s="78"/>
      <c r="CB25" s="79"/>
      <c r="CC25" s="78"/>
      <c r="CD25" s="79"/>
      <c r="CE25" s="78"/>
      <c r="CF25" s="79"/>
      <c r="CG25" s="78"/>
      <c r="CH25" s="79"/>
      <c r="CI25" s="78"/>
      <c r="CJ25" s="79"/>
      <c r="CK25" s="78"/>
      <c r="CL25" s="79"/>
      <c r="CM25" s="78"/>
      <c r="CN25" s="79"/>
      <c r="CO25" s="78"/>
      <c r="CP25" s="79"/>
      <c r="CQ25" s="78"/>
      <c r="CR25" s="79"/>
      <c r="CS25" s="78"/>
      <c r="CT25" s="79"/>
      <c r="CU25" s="78"/>
      <c r="CV25" s="79"/>
      <c r="CW25" s="78"/>
      <c r="CX25" s="79"/>
      <c r="CY25" s="78"/>
      <c r="CZ25" s="79"/>
      <c r="DA25" s="78"/>
      <c r="DB25" s="79"/>
      <c r="DC25" s="78"/>
      <c r="DD25" s="79"/>
      <c r="DE25" s="78"/>
      <c r="DF25" s="79"/>
      <c r="DG25" s="78"/>
      <c r="DH25" s="79"/>
      <c r="DI25" s="78"/>
      <c r="DJ25" s="79"/>
      <c r="DK25" s="78"/>
      <c r="DL25" s="79"/>
      <c r="DM25" s="78"/>
      <c r="DN25" s="79"/>
      <c r="DO25" s="78"/>
      <c r="DP25" s="79"/>
      <c r="DQ25" s="78"/>
      <c r="DR25" s="79"/>
      <c r="DS25" s="78"/>
      <c r="DT25" s="79"/>
      <c r="DU25" s="78"/>
      <c r="DV25" s="79"/>
      <c r="DW25" s="78"/>
      <c r="DX25" s="79"/>
      <c r="DY25" s="78"/>
      <c r="DZ25" s="79"/>
      <c r="EA25" s="78"/>
      <c r="EB25" s="79"/>
      <c r="EC25" s="78"/>
      <c r="ED25" s="79"/>
      <c r="EE25" s="78"/>
      <c r="EF25" s="79"/>
      <c r="EG25" s="78"/>
      <c r="EH25" s="79"/>
      <c r="EI25" s="78"/>
      <c r="EJ25" s="79"/>
      <c r="EK25" s="78"/>
      <c r="EL25" s="79"/>
      <c r="EM25" s="78"/>
      <c r="EN25" s="79"/>
      <c r="EO25" s="78"/>
      <c r="EP25" s="79"/>
      <c r="EQ25" s="78"/>
      <c r="ER25" s="79"/>
      <c r="ES25" s="78"/>
      <c r="ET25" s="79"/>
      <c r="EU25" s="78"/>
      <c r="EV25" s="79"/>
      <c r="EW25" s="78"/>
      <c r="EX25" s="79"/>
      <c r="EY25" s="78"/>
      <c r="EZ25" s="79"/>
      <c r="FA25" s="78"/>
      <c r="FB25" s="79"/>
      <c r="FC25" s="78"/>
      <c r="FD25" s="79"/>
      <c r="FE25" s="78"/>
      <c r="FF25" s="79"/>
      <c r="FG25" s="78"/>
      <c r="FH25" s="79"/>
      <c r="FI25" s="78"/>
      <c r="FJ25" s="79"/>
      <c r="FK25" s="78"/>
      <c r="FL25" s="79"/>
      <c r="FM25" s="78"/>
      <c r="FN25" s="79"/>
      <c r="FO25" s="78"/>
      <c r="FP25" s="79"/>
      <c r="FQ25" s="78"/>
      <c r="FR25" s="79"/>
      <c r="FS25" s="78"/>
      <c r="FT25" s="79"/>
      <c r="FU25" s="78"/>
      <c r="FV25" s="79"/>
      <c r="FW25" s="78"/>
      <c r="FX25" s="79"/>
      <c r="FY25" s="78"/>
      <c r="FZ25" s="79"/>
      <c r="GA25" s="78"/>
      <c r="GB25" s="79"/>
      <c r="GC25" s="78"/>
      <c r="GD25" s="79"/>
      <c r="GE25" s="78"/>
      <c r="GF25" s="79"/>
      <c r="GG25" s="78"/>
      <c r="GH25" s="79"/>
      <c r="GI25" s="78"/>
      <c r="GJ25" s="79"/>
      <c r="GK25" s="78"/>
      <c r="GL25" s="79"/>
      <c r="GM25" s="78"/>
      <c r="GN25" s="79"/>
      <c r="GO25" s="78"/>
      <c r="GP25" s="79"/>
      <c r="GQ25" s="78"/>
      <c r="GR25" s="79"/>
      <c r="GS25" s="78"/>
      <c r="GT25" s="79"/>
      <c r="GU25" s="78"/>
      <c r="GV25" s="79"/>
      <c r="GW25" s="78"/>
      <c r="GX25" s="79"/>
      <c r="GY25" s="78"/>
      <c r="GZ25" s="79"/>
      <c r="HA25" s="78"/>
      <c r="HB25" s="79"/>
      <c r="HC25" s="78"/>
      <c r="HD25" s="79"/>
      <c r="HE25" s="78"/>
      <c r="HF25" s="79"/>
      <c r="HG25" s="78"/>
      <c r="HH25" s="79"/>
      <c r="HI25" s="78"/>
      <c r="HJ25" s="79"/>
      <c r="HK25" s="78"/>
      <c r="HL25" s="79"/>
      <c r="HM25" s="78"/>
      <c r="HN25" s="79"/>
      <c r="HO25" s="78"/>
      <c r="HP25" s="79"/>
      <c r="HQ25" s="78"/>
      <c r="HR25" s="79"/>
      <c r="HS25" s="78"/>
      <c r="HT25" s="79"/>
      <c r="HU25" s="78"/>
      <c r="HV25" s="79"/>
      <c r="HW25" s="78"/>
      <c r="HX25" s="79"/>
      <c r="HY25" s="78"/>
      <c r="HZ25" s="79"/>
      <c r="IA25" s="78"/>
      <c r="IB25" s="79"/>
      <c r="IC25" s="78"/>
      <c r="ID25" s="79"/>
      <c r="IE25" s="78"/>
      <c r="IF25" s="79"/>
      <c r="IG25" s="78"/>
      <c r="IH25" s="79"/>
      <c r="II25" s="78"/>
      <c r="IJ25" s="79"/>
      <c r="IK25" s="78"/>
      <c r="IL25" s="79"/>
      <c r="IM25" s="78"/>
      <c r="IN25" s="79"/>
      <c r="IO25" s="78"/>
      <c r="IP25" s="79"/>
      <c r="IQ25" s="78"/>
      <c r="IR25" s="79"/>
      <c r="IS25" s="78"/>
      <c r="IT25" s="79"/>
      <c r="IU25" s="78"/>
      <c r="IV25" s="79"/>
    </row>
    <row r="26" spans="1:8" ht="15.75">
      <c r="A26" s="28" t="s">
        <v>152</v>
      </c>
      <c r="B26" s="29">
        <v>576</v>
      </c>
      <c r="C26" s="35">
        <f>('Misc Electric'!I19)</f>
        <v>45350</v>
      </c>
      <c r="D26" s="30" t="s">
        <v>153</v>
      </c>
      <c r="E26" s="2" t="s">
        <v>140</v>
      </c>
      <c r="F26" s="31">
        <f>('Misc Electric'!J19)</f>
        <v>3900</v>
      </c>
      <c r="G26" s="32" t="s">
        <v>122</v>
      </c>
      <c r="H26" s="33">
        <f>SUM('Misc Electric'!K19)</f>
        <v>56.58</v>
      </c>
    </row>
    <row r="27" spans="1:8" ht="15.75">
      <c r="A27" s="28" t="s">
        <v>152</v>
      </c>
      <c r="B27" s="29">
        <v>1098</v>
      </c>
      <c r="C27" s="35">
        <f>('Misc Electric'!I20)</f>
        <v>45350</v>
      </c>
      <c r="D27" s="30" t="s">
        <v>154</v>
      </c>
      <c r="E27" s="2" t="s">
        <v>140</v>
      </c>
      <c r="F27" s="31">
        <f>('Misc Electric'!J20)</f>
        <v>3100</v>
      </c>
      <c r="G27" s="32" t="s">
        <v>122</v>
      </c>
      <c r="H27" s="33">
        <f>SUM('Misc Electric'!K20)</f>
        <v>58.69</v>
      </c>
    </row>
    <row r="28" spans="1:8" ht="15.75" hidden="1">
      <c r="A28" s="28" t="s">
        <v>155</v>
      </c>
      <c r="B28" s="29" t="s">
        <v>35</v>
      </c>
      <c r="C28" s="35" t="str">
        <f>('JASPER-NEWTON'!I5)</f>
        <v>disconnected</v>
      </c>
      <c r="D28" s="30" t="s">
        <v>143</v>
      </c>
      <c r="E28" s="2" t="s">
        <v>138</v>
      </c>
      <c r="F28" s="31">
        <f>('JASPER-NEWTON'!J5)</f>
        <v>0</v>
      </c>
      <c r="G28" s="32" t="s">
        <v>139</v>
      </c>
      <c r="H28" s="33">
        <f>SUM('JASPER-NEWTON'!K5)</f>
        <v>0</v>
      </c>
    </row>
    <row r="29" spans="1:8" ht="15.75">
      <c r="A29" s="28" t="s">
        <v>155</v>
      </c>
      <c r="B29" s="29" t="s">
        <v>36</v>
      </c>
      <c r="C29" s="35" t="str">
        <f>('JASPER-NEWTON'!I6)</f>
        <v>1/17/24-2/16/24</v>
      </c>
      <c r="D29" s="30" t="s">
        <v>143</v>
      </c>
      <c r="E29" s="2" t="s">
        <v>138</v>
      </c>
      <c r="F29" s="31">
        <f>('JASPER-NEWTON'!J6)</f>
        <v>76</v>
      </c>
      <c r="G29" s="32" t="s">
        <v>139</v>
      </c>
      <c r="H29" s="33">
        <f>SUM('JASPER-NEWTON'!K6)</f>
        <v>43.16</v>
      </c>
    </row>
    <row r="30" spans="1:8" ht="15.75">
      <c r="A30" s="28" t="s">
        <v>155</v>
      </c>
      <c r="B30" s="29" t="s">
        <v>39</v>
      </c>
      <c r="C30" s="35" t="str">
        <f>('JASPER-NEWTON'!I7)</f>
        <v>1/17/24-2/16/24</v>
      </c>
      <c r="D30" s="30" t="s">
        <v>97</v>
      </c>
      <c r="E30" s="2" t="s">
        <v>138</v>
      </c>
      <c r="F30" s="31">
        <f>('JASPER-NEWTON'!J7)</f>
        <v>2796</v>
      </c>
      <c r="G30" s="32" t="s">
        <v>139</v>
      </c>
      <c r="H30" s="33">
        <f>SUM('JASPER-NEWTON'!K7)</f>
        <v>389.6</v>
      </c>
    </row>
    <row r="31" spans="1:8" ht="15.75">
      <c r="A31" s="28" t="s">
        <v>155</v>
      </c>
      <c r="B31" s="29" t="s">
        <v>40</v>
      </c>
      <c r="C31" s="35" t="str">
        <f>('JASPER-NEWTON'!I8)</f>
        <v>1/17/24-2/16/24</v>
      </c>
      <c r="D31" s="30" t="s">
        <v>156</v>
      </c>
      <c r="E31" s="2" t="s">
        <v>138</v>
      </c>
      <c r="F31" s="31">
        <f>('JASPER-NEWTON'!J8)</f>
        <v>2184</v>
      </c>
      <c r="G31" s="32" t="s">
        <v>139</v>
      </c>
      <c r="H31" s="33">
        <f>SUM('JASPER-NEWTON'!K8)</f>
        <v>304.96</v>
      </c>
    </row>
    <row r="32" spans="1:8" ht="15.75">
      <c r="A32" s="28" t="s">
        <v>155</v>
      </c>
      <c r="B32" s="29" t="s">
        <v>48</v>
      </c>
      <c r="C32" s="35" t="str">
        <f>('JASPER-NEWTON'!I9)</f>
        <v>1/17/24-2/16/24</v>
      </c>
      <c r="D32" s="30" t="s">
        <v>96</v>
      </c>
      <c r="E32" s="2" t="s">
        <v>138</v>
      </c>
      <c r="F32" s="31">
        <f>('JASPER-NEWTON'!J9)</f>
        <v>3978</v>
      </c>
      <c r="G32" s="32" t="s">
        <v>139</v>
      </c>
      <c r="H32" s="33">
        <f>SUM('JASPER-NEWTON'!K9)</f>
        <v>513.32</v>
      </c>
    </row>
    <row r="33" spans="1:8" ht="15.75">
      <c r="A33" s="28" t="s">
        <v>155</v>
      </c>
      <c r="B33" s="29" t="s">
        <v>41</v>
      </c>
      <c r="C33" s="35" t="str">
        <f>('JASPER-NEWTON'!I10)</f>
        <v>1/17/24-2/16/24</v>
      </c>
      <c r="D33" s="30" t="s">
        <v>143</v>
      </c>
      <c r="E33" s="2" t="s">
        <v>138</v>
      </c>
      <c r="F33" s="31">
        <f>('JASPER-NEWTON'!J10)</f>
        <v>1707</v>
      </c>
      <c r="G33" s="32" t="s">
        <v>139</v>
      </c>
      <c r="H33" s="33">
        <f>SUM('JASPER-NEWTON'!K10)</f>
        <v>259.62</v>
      </c>
    </row>
    <row r="34" spans="1:8" ht="15.75">
      <c r="A34" s="28" t="s">
        <v>155</v>
      </c>
      <c r="B34" s="29" t="s">
        <v>9</v>
      </c>
      <c r="C34" s="35" t="str">
        <f>('JASPER-NEWTON'!I11)</f>
        <v>1/10/24-2/11/24</v>
      </c>
      <c r="D34" s="30" t="s">
        <v>157</v>
      </c>
      <c r="E34" s="2" t="s">
        <v>138</v>
      </c>
      <c r="F34" s="31">
        <f>('JASPER-NEWTON'!J11)</f>
        <v>208</v>
      </c>
      <c r="G34" s="32" t="s">
        <v>139</v>
      </c>
      <c r="H34" s="33">
        <f>SUM('JASPER-NEWTON'!K11)</f>
        <v>58.79</v>
      </c>
    </row>
    <row r="35" spans="1:8" ht="15.75">
      <c r="A35" s="28" t="s">
        <v>155</v>
      </c>
      <c r="B35" s="29" t="s">
        <v>25</v>
      </c>
      <c r="C35" s="35" t="str">
        <f>('JASPER-NEWTON'!I12)</f>
        <v>1/3/24-2/3/24</v>
      </c>
      <c r="D35" s="30" t="s">
        <v>158</v>
      </c>
      <c r="E35" s="2" t="s">
        <v>138</v>
      </c>
      <c r="F35" s="31">
        <f>('JASPER-NEWTON'!J12)</f>
        <v>2573</v>
      </c>
      <c r="G35" s="32" t="s">
        <v>139</v>
      </c>
      <c r="H35" s="33">
        <f>SUM('JASPER-NEWTON'!K12)</f>
        <v>326.9</v>
      </c>
    </row>
    <row r="36" spans="1:8" ht="15.75">
      <c r="A36" s="28" t="s">
        <v>155</v>
      </c>
      <c r="B36" s="29" t="s">
        <v>23</v>
      </c>
      <c r="C36" s="35" t="str">
        <f>('JASPER-NEWTON'!I13)</f>
        <v>1/22/24-2/22/24</v>
      </c>
      <c r="D36" s="30" t="s">
        <v>158</v>
      </c>
      <c r="E36" s="2" t="s">
        <v>138</v>
      </c>
      <c r="F36" s="31">
        <f>('JASPER-NEWTON'!J13)</f>
        <v>530</v>
      </c>
      <c r="G36" s="32" t="s">
        <v>139</v>
      </c>
      <c r="H36" s="33">
        <f>SUM('JASPER-NEWTON'!K13)</f>
        <v>104.97</v>
      </c>
    </row>
    <row r="37" spans="1:8" ht="15.75">
      <c r="A37" s="28" t="s">
        <v>155</v>
      </c>
      <c r="B37" s="29" t="s">
        <v>42</v>
      </c>
      <c r="C37" s="35" t="str">
        <f>('JASPER-NEWTON'!I14)</f>
        <v>1/17/24-2/15/24</v>
      </c>
      <c r="D37" s="30" t="s">
        <v>143</v>
      </c>
      <c r="E37" s="2" t="s">
        <v>138</v>
      </c>
      <c r="F37" s="31">
        <f>('JASPER-NEWTON'!J14)</f>
        <v>16</v>
      </c>
      <c r="G37" s="32" t="s">
        <v>139</v>
      </c>
      <c r="H37" s="33">
        <f>SUM('JASPER-NEWTON'!K14)</f>
        <v>23.9</v>
      </c>
    </row>
    <row r="38" spans="1:8" ht="15.75">
      <c r="A38" s="28" t="s">
        <v>155</v>
      </c>
      <c r="B38" s="29" t="s">
        <v>16</v>
      </c>
      <c r="C38" s="35">
        <f>('JASPER-NEWTON'!I15)</f>
        <v>0</v>
      </c>
      <c r="D38" s="30" t="s">
        <v>159</v>
      </c>
      <c r="E38" s="2" t="s">
        <v>138</v>
      </c>
      <c r="F38" s="31">
        <f>('JASPER-NEWTON'!J15)</f>
        <v>0</v>
      </c>
      <c r="G38" s="32" t="s">
        <v>139</v>
      </c>
      <c r="H38" s="33">
        <f>SUM('JASPER-NEWTON'!K15)</f>
        <v>0</v>
      </c>
    </row>
    <row r="39" spans="1:8" ht="15.75">
      <c r="A39" s="28" t="s">
        <v>155</v>
      </c>
      <c r="B39" s="29" t="s">
        <v>45</v>
      </c>
      <c r="C39" s="35" t="str">
        <f>('JASPER-NEWTON'!I16)</f>
        <v>1/17/24-2/16/24</v>
      </c>
      <c r="D39" s="30" t="s">
        <v>144</v>
      </c>
      <c r="E39" s="2" t="s">
        <v>138</v>
      </c>
      <c r="F39" s="31">
        <f>('JASPER-NEWTON'!J16)</f>
        <v>2346</v>
      </c>
      <c r="G39" s="32" t="s">
        <v>139</v>
      </c>
      <c r="H39" s="33">
        <f>SUM('JASPER-NEWTON'!K16)</f>
        <v>312.65</v>
      </c>
    </row>
    <row r="40" spans="1:8" ht="15.75">
      <c r="A40" s="28" t="s">
        <v>155</v>
      </c>
      <c r="B40" s="29" t="s">
        <v>13</v>
      </c>
      <c r="C40" s="35" t="str">
        <f>('JASPER-NEWTON'!I17)</f>
        <v>1/3/24-2/3/24</v>
      </c>
      <c r="D40" s="30" t="s">
        <v>156</v>
      </c>
      <c r="E40" s="2" t="s">
        <v>138</v>
      </c>
      <c r="F40" s="31">
        <f>('JASPER-NEWTON'!J17)</f>
        <v>2212</v>
      </c>
      <c r="G40" s="32" t="s">
        <v>139</v>
      </c>
      <c r="H40" s="33">
        <f>SUM('JASPER-NEWTON'!K17)</f>
        <v>284.12</v>
      </c>
    </row>
    <row r="41" spans="1:8" ht="15.75">
      <c r="A41" s="28" t="s">
        <v>155</v>
      </c>
      <c r="B41" s="29" t="s">
        <v>19</v>
      </c>
      <c r="C41" s="35" t="str">
        <f>('JASPER-NEWTON'!I18)</f>
        <v>1/3/24-2/3/24</v>
      </c>
      <c r="D41" s="30" t="s">
        <v>154</v>
      </c>
      <c r="E41" s="2" t="s">
        <v>138</v>
      </c>
      <c r="F41" s="31">
        <f>('JASPER-NEWTON'!J18)</f>
        <v>4960</v>
      </c>
      <c r="G41" s="32" t="s">
        <v>139</v>
      </c>
      <c r="H41" s="33">
        <f>SUM('JASPER-NEWTON'!K18)</f>
        <v>609.76</v>
      </c>
    </row>
    <row r="42" spans="1:8" ht="15.75">
      <c r="A42" s="28" t="s">
        <v>155</v>
      </c>
      <c r="B42" s="29" t="s">
        <v>46</v>
      </c>
      <c r="C42" s="35" t="str">
        <f>('JASPER-NEWTON'!I19)</f>
        <v>1/17/24-2/16/24</v>
      </c>
      <c r="D42" s="30" t="s">
        <v>97</v>
      </c>
      <c r="E42" s="2" t="s">
        <v>138</v>
      </c>
      <c r="F42" s="31">
        <f>('JASPER-NEWTON'!J19)</f>
        <v>334</v>
      </c>
      <c r="G42" s="32" t="s">
        <v>139</v>
      </c>
      <c r="H42" s="33">
        <f>SUM('JASPER-NEWTON'!K19)</f>
        <v>61.56</v>
      </c>
    </row>
    <row r="43" spans="1:8" ht="15.75">
      <c r="A43" s="28" t="s">
        <v>155</v>
      </c>
      <c r="B43" s="29" t="s">
        <v>47</v>
      </c>
      <c r="C43" s="35" t="str">
        <f>('JASPER-NEWTON'!I20)</f>
        <v>1/17/24-2/16/24</v>
      </c>
      <c r="D43" s="2" t="s">
        <v>97</v>
      </c>
      <c r="E43" s="2" t="s">
        <v>138</v>
      </c>
      <c r="F43" s="31">
        <f>('JASPER-NEWTON'!J20)</f>
        <v>181</v>
      </c>
      <c r="G43" s="32" t="s">
        <v>139</v>
      </c>
      <c r="H43" s="33">
        <f>SUM('JASPER-NEWTON'!K20)</f>
        <v>54.59</v>
      </c>
    </row>
    <row r="44" spans="1:8" ht="15.75">
      <c r="A44" s="28" t="s">
        <v>155</v>
      </c>
      <c r="B44" s="29" t="s">
        <v>66</v>
      </c>
      <c r="C44" s="35" t="str">
        <f>('JASPER-NEWTON'!I21)</f>
        <v>1/3/24-2/3/24</v>
      </c>
      <c r="D44" s="2" t="s">
        <v>159</v>
      </c>
      <c r="E44" s="2" t="s">
        <v>138</v>
      </c>
      <c r="F44" s="31">
        <f>('JASPER-NEWTON'!J21)</f>
        <v>371</v>
      </c>
      <c r="G44" s="32" t="s">
        <v>139</v>
      </c>
      <c r="H44" s="33">
        <f>SUM('JASPER-NEWTON'!K21)</f>
        <v>65.96</v>
      </c>
    </row>
    <row r="45" spans="1:8" ht="15.75">
      <c r="A45" s="28" t="s">
        <v>155</v>
      </c>
      <c r="B45" s="29" t="s">
        <v>80</v>
      </c>
      <c r="C45" s="35" t="str">
        <f>('JASPER-NEWTON'!I22)</f>
        <v>1/3/24-2/3/24</v>
      </c>
      <c r="D45" s="2" t="s">
        <v>96</v>
      </c>
      <c r="E45" s="2" t="s">
        <v>138</v>
      </c>
      <c r="F45" s="31">
        <f>('JASPER-NEWTON'!J22)</f>
        <v>1261</v>
      </c>
      <c r="G45" s="32" t="s">
        <v>139</v>
      </c>
      <c r="H45" s="33">
        <f>SUM('JASPER-NEWTON'!K22)</f>
        <v>171.43</v>
      </c>
    </row>
    <row r="46" spans="1:8" ht="15.75">
      <c r="A46" s="28" t="s">
        <v>155</v>
      </c>
      <c r="B46" s="29" t="s">
        <v>92</v>
      </c>
      <c r="C46" s="35" t="str">
        <f>('JASPER-NEWTON'!I23)</f>
        <v>1/3/24-2/3/24</v>
      </c>
      <c r="D46" s="2" t="s">
        <v>160</v>
      </c>
      <c r="E46" s="2" t="s">
        <v>138</v>
      </c>
      <c r="F46" s="31">
        <f>('JASPER-NEWTON'!J23)</f>
        <v>2830</v>
      </c>
      <c r="G46" s="32" t="s">
        <v>139</v>
      </c>
      <c r="H46" s="33">
        <f>SUM('JASPER-NEWTON'!K23)</f>
        <v>435.76</v>
      </c>
    </row>
    <row r="47" spans="1:8" ht="15.75">
      <c r="A47" s="28" t="s">
        <v>155</v>
      </c>
      <c r="B47" s="29" t="s">
        <v>185</v>
      </c>
      <c r="C47" s="35" t="str">
        <f>'JASPER-NEWTON'!F24</f>
        <v>12/22/23-1/22/24</v>
      </c>
      <c r="D47" s="2" t="str">
        <f>'JASPER-NEWTON'!B24</f>
        <v>jas airport runway lights</v>
      </c>
      <c r="E47" s="2" t="s">
        <v>138</v>
      </c>
      <c r="F47" s="31">
        <f>'JASPER-NEWTON'!G24</f>
        <v>146</v>
      </c>
      <c r="G47" s="32" t="s">
        <v>139</v>
      </c>
      <c r="H47" s="33">
        <f>'JASPER-NEWTON'!H24</f>
        <v>39.3</v>
      </c>
    </row>
    <row r="48" spans="1:8" ht="15.75">
      <c r="A48" s="28" t="s">
        <v>155</v>
      </c>
      <c r="B48" s="29" t="s">
        <v>182</v>
      </c>
      <c r="C48" s="35" t="str">
        <f>'JASPER-NEWTON'!F25</f>
        <v>12/17/23-1/17/24</v>
      </c>
      <c r="D48" s="2" t="str">
        <f>'JASPER-NEWTON'!B25</f>
        <v>Agg Pad Gate</v>
      </c>
      <c r="E48" s="2" t="s">
        <v>138</v>
      </c>
      <c r="F48" s="31">
        <f>'JASPER-NEWTON'!G25</f>
        <v>8</v>
      </c>
      <c r="G48" s="32" t="s">
        <v>139</v>
      </c>
      <c r="H48" s="33">
        <f>'JASPER-NEWTON'!H25</f>
        <v>22.95</v>
      </c>
    </row>
    <row r="49" spans="1:8" ht="15.75">
      <c r="A49" s="28" t="s">
        <v>155</v>
      </c>
      <c r="B49" s="29" t="s">
        <v>187</v>
      </c>
      <c r="C49" s="35" t="str">
        <f>'JASPER-NEWTON'!F26</f>
        <v>12/17/23-1/17/24</v>
      </c>
      <c r="D49" s="2" t="str">
        <f>'JASPER-NEWTON'!B26</f>
        <v>Gate East </v>
      </c>
      <c r="E49" s="2" t="s">
        <v>138</v>
      </c>
      <c r="F49" s="31">
        <f>'JASPER-NEWTON'!G26</f>
        <v>10</v>
      </c>
      <c r="G49" s="32" t="s">
        <v>139</v>
      </c>
      <c r="H49" s="33">
        <f>'JASPER-NEWTON'!H26</f>
        <v>23.19</v>
      </c>
    </row>
    <row r="50" spans="1:8" ht="15.75">
      <c r="A50" s="28" t="s">
        <v>161</v>
      </c>
      <c r="B50" s="29">
        <v>154</v>
      </c>
      <c r="C50" s="35">
        <f>('Misc Electric'!F22)</f>
        <v>45321</v>
      </c>
      <c r="D50" s="2" t="s">
        <v>159</v>
      </c>
      <c r="E50" s="2" t="s">
        <v>140</v>
      </c>
      <c r="F50" s="31">
        <f>('Misc Electric'!G22)</f>
        <v>8500</v>
      </c>
      <c r="G50" s="32" t="s">
        <v>122</v>
      </c>
      <c r="H50" s="34">
        <f>SUM('Misc Electric'!H22)</f>
        <v>68.75</v>
      </c>
    </row>
    <row r="51" spans="1:8" ht="15.75">
      <c r="A51" s="28" t="s">
        <v>162</v>
      </c>
      <c r="B51" s="29" t="s">
        <v>29</v>
      </c>
      <c r="C51" s="35">
        <f>('Misc Electric'!F7)</f>
        <v>45307</v>
      </c>
      <c r="D51" s="2" t="s">
        <v>163</v>
      </c>
      <c r="E51" s="30" t="s">
        <v>138</v>
      </c>
      <c r="F51" s="31">
        <f>('Misc Electric'!G7)</f>
        <v>0</v>
      </c>
      <c r="G51" s="32" t="s">
        <v>139</v>
      </c>
      <c r="H51" s="34">
        <f>SUM('Misc Electric'!H7)</f>
        <v>23.43</v>
      </c>
    </row>
    <row r="52" spans="1:8" ht="15.75">
      <c r="A52" s="28" t="s">
        <v>164</v>
      </c>
      <c r="B52" s="29">
        <v>97</v>
      </c>
      <c r="C52" s="35" t="str">
        <f>('Misc Electric'!F23)</f>
        <v>12/20/23-1/18/24</v>
      </c>
      <c r="D52" s="2" t="s">
        <v>165</v>
      </c>
      <c r="E52" s="30" t="s">
        <v>140</v>
      </c>
      <c r="F52" s="31">
        <f>('Misc Electric'!G23)</f>
        <v>5425</v>
      </c>
      <c r="G52" s="32" t="s">
        <v>122</v>
      </c>
      <c r="H52" s="34">
        <f>SUM('Misc Electric'!H23)</f>
        <v>64.95</v>
      </c>
    </row>
    <row r="53" spans="1:8" ht="14.25" customHeight="1">
      <c r="A53" s="28" t="s">
        <v>164</v>
      </c>
      <c r="B53" s="29">
        <v>1431</v>
      </c>
      <c r="C53" s="35" t="str">
        <f>('Misc Electric'!F24)</f>
        <v>12/20/23-1/18/24</v>
      </c>
      <c r="D53" s="2" t="s">
        <v>166</v>
      </c>
      <c r="E53" s="30" t="s">
        <v>140</v>
      </c>
      <c r="F53" s="31">
        <f>('Misc Electric'!G24)</f>
        <v>458</v>
      </c>
      <c r="G53" s="32" t="s">
        <v>122</v>
      </c>
      <c r="H53" s="34">
        <f>SUM('Misc Electric'!H24)</f>
        <v>44.55</v>
      </c>
    </row>
    <row r="55" spans="6:8" ht="15.75">
      <c r="F55" s="46"/>
      <c r="H55" s="47"/>
    </row>
  </sheetData>
  <sheetProtection/>
  <mergeCells count="2">
    <mergeCell ref="A1:H1"/>
    <mergeCell ref="F2:G2"/>
  </mergeCells>
  <printOptions horizontalCentered="1"/>
  <pageMargins left="0.25" right="0.25" top="0.75" bottom="0.75" header="0.3" footer="0.3"/>
  <pageSetup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19" sqref="A19:IV19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customWidth="1"/>
    <col min="7" max="7" width="4.19921875" style="0" bestFit="1" customWidth="1"/>
    <col min="8" max="8" width="8.796875" style="0" customWidth="1"/>
  </cols>
  <sheetData>
    <row r="1" spans="1:8" ht="18.75">
      <c r="A1" s="220" t="s">
        <v>257</v>
      </c>
      <c r="B1" s="220"/>
      <c r="C1" s="220"/>
      <c r="D1" s="220"/>
      <c r="E1" s="220"/>
      <c r="F1" s="220"/>
      <c r="G1" s="220"/>
      <c r="H1" s="220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21" t="s">
        <v>128</v>
      </c>
      <c r="G2" s="222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Electric'!L11)</f>
        <v>2/20/24-3/20/24</v>
      </c>
      <c r="D3" s="2" t="s">
        <v>131</v>
      </c>
      <c r="E3" s="2" t="s">
        <v>132</v>
      </c>
      <c r="F3" s="82">
        <f>('Misc Electric'!M11)</f>
        <v>71</v>
      </c>
      <c r="G3" s="83" t="s">
        <v>121</v>
      </c>
      <c r="H3" s="34">
        <f>SUM('Misc Electric'!N11)</f>
        <v>100.55</v>
      </c>
    </row>
    <row r="4" spans="1:8" ht="15.75">
      <c r="A4" s="28" t="s">
        <v>130</v>
      </c>
      <c r="B4" s="29" t="s">
        <v>133</v>
      </c>
      <c r="C4" s="35" t="str">
        <f>('Misc Electric'!L12)</f>
        <v>2/7/24-3/7/24</v>
      </c>
      <c r="D4" s="2" t="s">
        <v>134</v>
      </c>
      <c r="E4" s="2" t="s">
        <v>132</v>
      </c>
      <c r="F4" s="82">
        <f>('Misc Electric'!M12)</f>
        <v>1962</v>
      </c>
      <c r="G4" s="83" t="s">
        <v>121</v>
      </c>
      <c r="H4" s="34">
        <f>SUM('Misc Electric'!N12)</f>
        <v>1422.87</v>
      </c>
    </row>
    <row r="5" spans="1:8" ht="15.75">
      <c r="A5" s="28" t="s">
        <v>130</v>
      </c>
      <c r="B5" s="29" t="s">
        <v>135</v>
      </c>
      <c r="C5" s="35" t="str">
        <f>('Misc Electric'!L13)</f>
        <v>2/20/24-3/20/24</v>
      </c>
      <c r="D5" s="2" t="s">
        <v>136</v>
      </c>
      <c r="E5" s="2" t="s">
        <v>132</v>
      </c>
      <c r="F5" s="82">
        <f>('Misc Electric'!M13)</f>
        <v>21</v>
      </c>
      <c r="G5" s="83" t="s">
        <v>121</v>
      </c>
      <c r="H5" s="34">
        <f>SUM('Misc Electric'!N13)</f>
        <v>65.27</v>
      </c>
    </row>
    <row r="6" spans="1:8" ht="15.75">
      <c r="A6" s="28" t="s">
        <v>7</v>
      </c>
      <c r="B6" s="29" t="s">
        <v>100</v>
      </c>
      <c r="C6" s="35" t="str">
        <f>('City of Jasper'!L14)</f>
        <v>2/21/24-3/19/24</v>
      </c>
      <c r="D6" s="2" t="s">
        <v>137</v>
      </c>
      <c r="E6" s="2" t="s">
        <v>138</v>
      </c>
      <c r="F6" s="82">
        <f>('City of Jasper'!M14)</f>
        <v>391</v>
      </c>
      <c r="G6" s="83" t="s">
        <v>139</v>
      </c>
      <c r="H6" s="34">
        <f>SUM('City of Jasper'!N14)</f>
        <v>146.82</v>
      </c>
    </row>
    <row r="7" spans="1:8" ht="15.75" hidden="1">
      <c r="A7" s="38" t="s">
        <v>7</v>
      </c>
      <c r="B7" s="37" t="s">
        <v>170</v>
      </c>
      <c r="C7" s="35">
        <f>('City of Jasper'!L17)</f>
        <v>0</v>
      </c>
      <c r="D7" s="42" t="s">
        <v>169</v>
      </c>
      <c r="E7" s="42" t="s">
        <v>138</v>
      </c>
      <c r="F7" s="82">
        <f>SUM('City of Jasper'!M17)</f>
        <v>0</v>
      </c>
      <c r="G7" s="84" t="s">
        <v>139</v>
      </c>
      <c r="H7" s="34">
        <f>SUM('City of Jasper'!N17)</f>
        <v>0</v>
      </c>
    </row>
    <row r="8" spans="1:8" ht="15.75">
      <c r="A8" s="28" t="s">
        <v>7</v>
      </c>
      <c r="B8" s="29" t="s">
        <v>73</v>
      </c>
      <c r="C8" s="35" t="str">
        <f>('City of Jasper'!L7)</f>
        <v>Multi</v>
      </c>
      <c r="D8" s="2" t="s">
        <v>134</v>
      </c>
      <c r="E8" s="2" t="s">
        <v>140</v>
      </c>
      <c r="F8" s="82">
        <f>('City of Jasper'!M7)</f>
        <v>29300</v>
      </c>
      <c r="G8" s="83" t="s">
        <v>122</v>
      </c>
      <c r="H8" s="34">
        <f>SUM('City of Jasper'!N7)</f>
        <v>456.88</v>
      </c>
    </row>
    <row r="9" spans="1:8" ht="15.75">
      <c r="A9" s="28" t="s">
        <v>7</v>
      </c>
      <c r="B9" s="29" t="s">
        <v>98</v>
      </c>
      <c r="C9" s="35" t="str">
        <f>('City of Jasper'!L13)</f>
        <v>2/21/24-3/19/24</v>
      </c>
      <c r="D9" s="2" t="s">
        <v>141</v>
      </c>
      <c r="E9" s="2" t="s">
        <v>138</v>
      </c>
      <c r="F9" s="82">
        <f>('City of Jasper'!M13)</f>
        <v>312</v>
      </c>
      <c r="G9" s="83" t="s">
        <v>139</v>
      </c>
      <c r="H9" s="34">
        <f>SUM('City of Jasper'!N13)</f>
        <v>49.69</v>
      </c>
    </row>
    <row r="10" spans="1:8" ht="15.75">
      <c r="A10" s="28" t="s">
        <v>7</v>
      </c>
      <c r="B10" s="29" t="s">
        <v>94</v>
      </c>
      <c r="C10" s="35" t="str">
        <f>('City of Jasper'!L12)</f>
        <v>2/21/24-3/19/24</v>
      </c>
      <c r="D10" s="2" t="s">
        <v>142</v>
      </c>
      <c r="E10" s="2" t="s">
        <v>138</v>
      </c>
      <c r="F10" s="82">
        <f>('City of Jasper'!M12)</f>
        <v>473</v>
      </c>
      <c r="G10" s="83" t="s">
        <v>139</v>
      </c>
      <c r="H10" s="34">
        <f>SUM('City of Jasper'!N12)</f>
        <v>152.62</v>
      </c>
    </row>
    <row r="11" spans="1:8" ht="15.75">
      <c r="A11" s="28" t="s">
        <v>7</v>
      </c>
      <c r="B11" s="29" t="s">
        <v>72</v>
      </c>
      <c r="C11" s="35" t="str">
        <f>('City of Jasper'!L4)</f>
        <v>2/14/24-3/12/24</v>
      </c>
      <c r="D11" s="2" t="s">
        <v>143</v>
      </c>
      <c r="E11" s="2" t="s">
        <v>140</v>
      </c>
      <c r="F11" s="82">
        <f>('City of Jasper'!M4)</f>
        <v>630</v>
      </c>
      <c r="G11" s="83" t="s">
        <v>122</v>
      </c>
      <c r="H11" s="34">
        <f>SUM('City of Jasper'!N4)</f>
        <v>111.08</v>
      </c>
    </row>
    <row r="12" spans="1:8" ht="15.75">
      <c r="A12" s="28" t="s">
        <v>7</v>
      </c>
      <c r="B12" s="29" t="s">
        <v>71</v>
      </c>
      <c r="C12" s="35" t="str">
        <f>('City of Jasper'!L5)</f>
        <v>2/12/24-3/12/24</v>
      </c>
      <c r="D12" s="2" t="s">
        <v>144</v>
      </c>
      <c r="E12" s="2" t="s">
        <v>140</v>
      </c>
      <c r="F12" s="82">
        <f>('City of Jasper'!M5)</f>
        <v>10840</v>
      </c>
      <c r="G12" s="83" t="s">
        <v>122</v>
      </c>
      <c r="H12" s="34">
        <f>SUM('City of Jasper'!N5)</f>
        <v>79.16</v>
      </c>
    </row>
    <row r="13" spans="1:8" ht="15.75">
      <c r="A13" s="28" t="s">
        <v>7</v>
      </c>
      <c r="B13" s="29" t="s">
        <v>74</v>
      </c>
      <c r="C13" s="35">
        <f>('City of Jasper'!L6)</f>
        <v>0</v>
      </c>
      <c r="D13" s="2" t="s">
        <v>145</v>
      </c>
      <c r="E13" s="2" t="s">
        <v>138</v>
      </c>
      <c r="F13" s="82">
        <f>('City of Jasper'!M6)</f>
        <v>0</v>
      </c>
      <c r="G13" s="83" t="s">
        <v>139</v>
      </c>
      <c r="H13" s="34">
        <f>SUM('City of Jasper'!N6)</f>
        <v>0</v>
      </c>
    </row>
    <row r="14" spans="1:8" ht="15.75">
      <c r="A14" s="28" t="s">
        <v>7</v>
      </c>
      <c r="B14" s="29" t="s">
        <v>78</v>
      </c>
      <c r="C14" s="35" t="str">
        <f>('City of Jasper'!L8)</f>
        <v>2/22/24-3/20/24</v>
      </c>
      <c r="D14" s="2" t="s">
        <v>134</v>
      </c>
      <c r="E14" s="2" t="s">
        <v>138</v>
      </c>
      <c r="F14" s="82">
        <f>('City of Jasper'!M8)</f>
        <v>40880</v>
      </c>
      <c r="G14" s="83" t="s">
        <v>139</v>
      </c>
      <c r="H14" s="34">
        <f>SUM('City of Jasper'!N8)</f>
        <v>3605.94</v>
      </c>
    </row>
    <row r="15" spans="1:8" ht="15.75">
      <c r="A15" s="28" t="s">
        <v>7</v>
      </c>
      <c r="B15" s="29" t="s">
        <v>77</v>
      </c>
      <c r="C15" s="35" t="str">
        <f>('City of Jasper'!L11)</f>
        <v>2/21/24-3/19/24</v>
      </c>
      <c r="D15" s="2" t="s">
        <v>146</v>
      </c>
      <c r="E15" s="2" t="s">
        <v>138</v>
      </c>
      <c r="F15" s="82">
        <f>('City of Jasper'!M11)</f>
        <v>23200</v>
      </c>
      <c r="G15" s="83" t="s">
        <v>139</v>
      </c>
      <c r="H15" s="34">
        <f>SUM('City of Jasper'!N11)</f>
        <v>2494.9</v>
      </c>
    </row>
    <row r="16" spans="1:8" ht="15.75">
      <c r="A16" s="38" t="s">
        <v>7</v>
      </c>
      <c r="B16" s="49" t="s">
        <v>105</v>
      </c>
      <c r="C16" s="35" t="str">
        <f>('City of Jasper'!L15)</f>
        <v>2/21/24-3/19/24</v>
      </c>
      <c r="D16" s="42" t="s">
        <v>167</v>
      </c>
      <c r="E16" s="42" t="s">
        <v>138</v>
      </c>
      <c r="F16" s="82">
        <f>('City of Jasper'!M15)</f>
        <v>3461</v>
      </c>
      <c r="G16" s="84" t="s">
        <v>139</v>
      </c>
      <c r="H16" s="34">
        <f>SUM('City of Jasper'!N15)</f>
        <v>199.86</v>
      </c>
    </row>
    <row r="17" spans="1:8" ht="15.75">
      <c r="A17" s="28" t="s">
        <v>7</v>
      </c>
      <c r="B17" s="29" t="s">
        <v>76</v>
      </c>
      <c r="C17" s="35" t="str">
        <f>('City of Jasper'!L12)</f>
        <v>2/21/24-3/19/24</v>
      </c>
      <c r="D17" s="2" t="s">
        <v>147</v>
      </c>
      <c r="E17" s="2" t="s">
        <v>140</v>
      </c>
      <c r="F17" s="82">
        <f>('City of Jasper'!M12)</f>
        <v>473</v>
      </c>
      <c r="G17" s="83" t="s">
        <v>122</v>
      </c>
      <c r="H17" s="34">
        <f>SUM('City of Jasper'!N12)</f>
        <v>152.62</v>
      </c>
    </row>
    <row r="18" spans="1:8" ht="15.75">
      <c r="A18" s="28" t="s">
        <v>7</v>
      </c>
      <c r="B18" s="29" t="s">
        <v>75</v>
      </c>
      <c r="C18" s="35" t="str">
        <f>('City of Jasper'!L13)</f>
        <v>2/21/24-3/19/24</v>
      </c>
      <c r="D18" s="2" t="s">
        <v>147</v>
      </c>
      <c r="E18" s="2" t="s">
        <v>138</v>
      </c>
      <c r="F18" s="82">
        <f>('City of Jasper'!M13)</f>
        <v>312</v>
      </c>
      <c r="G18" s="83" t="s">
        <v>139</v>
      </c>
      <c r="H18" s="34">
        <f>SUM('City of Jasper'!N13)</f>
        <v>49.69</v>
      </c>
    </row>
    <row r="19" spans="1:8" ht="15.75" hidden="1">
      <c r="A19" s="28" t="s">
        <v>32</v>
      </c>
      <c r="B19" s="29" t="s">
        <v>104</v>
      </c>
      <c r="C19" s="35">
        <f>('Misc Electric'!L6)</f>
        <v>0</v>
      </c>
      <c r="D19" s="2" t="s">
        <v>148</v>
      </c>
      <c r="E19" s="2" t="s">
        <v>138</v>
      </c>
      <c r="F19" s="82">
        <f>('Misc Electric'!M6)</f>
        <v>0</v>
      </c>
      <c r="G19" s="83" t="s">
        <v>139</v>
      </c>
      <c r="H19" s="34">
        <f>SUM('Misc Electric'!N6)</f>
        <v>0</v>
      </c>
    </row>
    <row r="20" spans="1:8" ht="15.75">
      <c r="A20" s="28" t="s">
        <v>32</v>
      </c>
      <c r="B20" s="29" t="s">
        <v>90</v>
      </c>
      <c r="C20" s="35">
        <f>('Misc Electric'!L5)</f>
        <v>45366</v>
      </c>
      <c r="D20" s="2" t="s">
        <v>149</v>
      </c>
      <c r="E20" s="2" t="s">
        <v>138</v>
      </c>
      <c r="F20" s="82">
        <f>('Misc Electric'!M5)</f>
        <v>1433</v>
      </c>
      <c r="G20" s="83" t="s">
        <v>139</v>
      </c>
      <c r="H20" s="34">
        <f>SUM('Misc Electric'!N5)</f>
        <v>229.13</v>
      </c>
    </row>
    <row r="21" spans="1:8" s="39" customFormat="1" ht="15.75">
      <c r="A21" s="38" t="s">
        <v>32</v>
      </c>
      <c r="B21" s="37" t="s">
        <v>91</v>
      </c>
      <c r="C21" s="40">
        <f>('Misc Electric'!L17)</f>
        <v>45358</v>
      </c>
      <c r="D21" s="42" t="s">
        <v>149</v>
      </c>
      <c r="E21" s="42" t="s">
        <v>140</v>
      </c>
      <c r="F21" s="85">
        <f>('Misc Electric'!M17)</f>
        <v>175</v>
      </c>
      <c r="G21" s="84" t="s">
        <v>122</v>
      </c>
      <c r="H21" s="86">
        <f>SUM('Misc Electric'!N17)</f>
        <v>103.53</v>
      </c>
    </row>
    <row r="22" spans="1:8" ht="15.75">
      <c r="A22" s="28" t="s">
        <v>150</v>
      </c>
      <c r="B22" s="29">
        <v>33482103</v>
      </c>
      <c r="C22" s="35">
        <f>('Misc Electric'!L9)</f>
        <v>0</v>
      </c>
      <c r="D22" s="2" t="s">
        <v>57</v>
      </c>
      <c r="E22" s="2" t="s">
        <v>138</v>
      </c>
      <c r="F22" s="82">
        <f>('Misc Electric'!M9)</f>
        <v>0</v>
      </c>
      <c r="G22" s="83" t="s">
        <v>139</v>
      </c>
      <c r="H22" s="34">
        <f>SUM('Misc Electric'!N9)</f>
        <v>0</v>
      </c>
    </row>
    <row r="23" spans="1:8" ht="15.75">
      <c r="A23" s="28" t="s">
        <v>150</v>
      </c>
      <c r="B23" s="29">
        <v>33483901</v>
      </c>
      <c r="C23" s="35">
        <f>('Misc Electric'!L10)</f>
        <v>0</v>
      </c>
      <c r="D23" s="2" t="s">
        <v>151</v>
      </c>
      <c r="E23" s="2" t="s">
        <v>138</v>
      </c>
      <c r="F23" s="82">
        <f>('Misc Electric'!M10)</f>
        <v>0</v>
      </c>
      <c r="G23" s="83" t="s">
        <v>139</v>
      </c>
      <c r="H23" s="34">
        <f>SUM('Misc Electric'!N10)</f>
        <v>0</v>
      </c>
    </row>
    <row r="24" spans="1:8" ht="15.75">
      <c r="A24" s="28" t="s">
        <v>152</v>
      </c>
      <c r="B24" s="29">
        <v>576</v>
      </c>
      <c r="C24" s="35">
        <f>('Misc Electric'!L19)</f>
        <v>45378</v>
      </c>
      <c r="D24" s="2" t="s">
        <v>153</v>
      </c>
      <c r="E24" s="2" t="s">
        <v>140</v>
      </c>
      <c r="F24" s="82">
        <f>('Misc Electric'!M19)</f>
        <v>4000</v>
      </c>
      <c r="G24" s="83" t="s">
        <v>122</v>
      </c>
      <c r="H24" s="34">
        <f>SUM('Misc Electric'!N19)</f>
        <v>57.29</v>
      </c>
    </row>
    <row r="25" spans="1:8" ht="15.75">
      <c r="A25" s="28" t="s">
        <v>152</v>
      </c>
      <c r="B25" s="29">
        <v>1098</v>
      </c>
      <c r="C25" s="35">
        <f>('Misc Electric'!L20)</f>
        <v>45378</v>
      </c>
      <c r="D25" s="2" t="s">
        <v>154</v>
      </c>
      <c r="E25" s="2" t="s">
        <v>140</v>
      </c>
      <c r="F25" s="82">
        <f>('Misc Electric'!M20)</f>
        <v>5800</v>
      </c>
      <c r="G25" s="83" t="s">
        <v>122</v>
      </c>
      <c r="H25" s="34">
        <f>SUM('Misc Electric'!N20)</f>
        <v>69.95</v>
      </c>
    </row>
    <row r="26" spans="1:8" ht="15.75" hidden="1">
      <c r="A26" s="28" t="s">
        <v>155</v>
      </c>
      <c r="B26" s="29" t="s">
        <v>35</v>
      </c>
      <c r="C26" s="35" t="str">
        <f>('JASPER-NEWTON'!L5)</f>
        <v>disconnected</v>
      </c>
      <c r="D26" s="2" t="s">
        <v>143</v>
      </c>
      <c r="E26" s="2" t="s">
        <v>138</v>
      </c>
      <c r="F26" s="82">
        <f>('JASPER-NEWTON'!M5)</f>
        <v>0</v>
      </c>
      <c r="G26" s="83" t="s">
        <v>139</v>
      </c>
      <c r="H26" s="34">
        <f>SUM('JASPER-NEWTON'!N5)</f>
        <v>0</v>
      </c>
    </row>
    <row r="27" spans="1:8" ht="15.75">
      <c r="A27" s="28" t="s">
        <v>155</v>
      </c>
      <c r="B27" s="29" t="s">
        <v>36</v>
      </c>
      <c r="C27" s="35" t="str">
        <f>('JASPER-NEWTON'!L6)</f>
        <v>2/16/24-3/18/24</v>
      </c>
      <c r="D27" s="2" t="s">
        <v>143</v>
      </c>
      <c r="E27" s="2" t="s">
        <v>138</v>
      </c>
      <c r="F27" s="82">
        <f>('JASPER-NEWTON'!M6)</f>
        <v>57</v>
      </c>
      <c r="G27" s="83" t="s">
        <v>139</v>
      </c>
      <c r="H27" s="34">
        <f>SUM('JASPER-NEWTON'!N6)</f>
        <v>40.83</v>
      </c>
    </row>
    <row r="28" spans="1:8" ht="15.75">
      <c r="A28" s="28" t="s">
        <v>155</v>
      </c>
      <c r="B28" s="29" t="s">
        <v>39</v>
      </c>
      <c r="C28" s="35" t="str">
        <f>('JASPER-NEWTON'!L7)</f>
        <v>2/16/24-3/18/24</v>
      </c>
      <c r="D28" s="2" t="s">
        <v>97</v>
      </c>
      <c r="E28" s="2" t="s">
        <v>138</v>
      </c>
      <c r="F28" s="82">
        <f>('JASPER-NEWTON'!M7)</f>
        <v>2255</v>
      </c>
      <c r="G28" s="83" t="s">
        <v>139</v>
      </c>
      <c r="H28" s="34">
        <f>SUM('JASPER-NEWTON'!N7)</f>
        <v>324.24</v>
      </c>
    </row>
    <row r="29" spans="1:8" ht="15.75">
      <c r="A29" s="28" t="s">
        <v>155</v>
      </c>
      <c r="B29" s="29" t="s">
        <v>40</v>
      </c>
      <c r="C29" s="35" t="str">
        <f>('JASPER-NEWTON'!L8)</f>
        <v>2/16/24-3/18/24</v>
      </c>
      <c r="D29" s="2" t="s">
        <v>156</v>
      </c>
      <c r="E29" s="2" t="s">
        <v>138</v>
      </c>
      <c r="F29" s="82">
        <f>('JASPER-NEWTON'!M8)</f>
        <v>1370</v>
      </c>
      <c r="G29" s="83" t="s">
        <v>139</v>
      </c>
      <c r="H29" s="34">
        <f>SUM('JASPER-NEWTON'!N8)</f>
        <v>207.77</v>
      </c>
    </row>
    <row r="30" spans="1:8" ht="15.75">
      <c r="A30" s="28" t="s">
        <v>155</v>
      </c>
      <c r="B30" s="29" t="s">
        <v>48</v>
      </c>
      <c r="C30" s="35" t="str">
        <f>('JASPER-NEWTON'!L9)</f>
        <v>2/16/24-3/18/24</v>
      </c>
      <c r="D30" s="2" t="s">
        <v>96</v>
      </c>
      <c r="E30" s="2" t="s">
        <v>138</v>
      </c>
      <c r="F30" s="82">
        <f>('JASPER-NEWTON'!M9)</f>
        <v>2323</v>
      </c>
      <c r="G30" s="83" t="s">
        <v>139</v>
      </c>
      <c r="H30" s="34">
        <f>SUM('JASPER-NEWTON'!N9)</f>
        <v>316.03</v>
      </c>
    </row>
    <row r="31" spans="1:8" ht="15.75">
      <c r="A31" s="28" t="s">
        <v>155</v>
      </c>
      <c r="B31" s="29" t="s">
        <v>41</v>
      </c>
      <c r="C31" s="35" t="str">
        <f>('JASPER-NEWTON'!L10)</f>
        <v>2/16/24-3/18/24</v>
      </c>
      <c r="D31" s="2" t="s">
        <v>143</v>
      </c>
      <c r="E31" s="2" t="s">
        <v>138</v>
      </c>
      <c r="F31" s="82">
        <f>('JASPER-NEWTON'!M10)</f>
        <v>1163</v>
      </c>
      <c r="G31" s="83" t="s">
        <v>139</v>
      </c>
      <c r="H31" s="34">
        <f>SUM('JASPER-NEWTON'!N10)</f>
        <v>194.48</v>
      </c>
    </row>
    <row r="32" spans="1:8" ht="15.75">
      <c r="A32" s="28" t="s">
        <v>155</v>
      </c>
      <c r="B32" s="29" t="s">
        <v>9</v>
      </c>
      <c r="C32" s="35" t="str">
        <f>('JASPER-NEWTON'!L11)</f>
        <v>2/11/24-3/13/24</v>
      </c>
      <c r="D32" s="2" t="s">
        <v>157</v>
      </c>
      <c r="E32" s="2" t="s">
        <v>138</v>
      </c>
      <c r="F32" s="82">
        <f>('JASPER-NEWTON'!M11)</f>
        <v>168</v>
      </c>
      <c r="G32" s="83" t="s">
        <v>139</v>
      </c>
      <c r="H32" s="34">
        <f>SUM('JASPER-NEWTON'!N11)</f>
        <v>53.92</v>
      </c>
    </row>
    <row r="33" spans="1:8" ht="15.75">
      <c r="A33" s="28" t="s">
        <v>155</v>
      </c>
      <c r="B33" s="29" t="s">
        <v>25</v>
      </c>
      <c r="C33" s="35" t="str">
        <f>('JASPER-NEWTON'!L12)</f>
        <v>2/3/24-3/5/24</v>
      </c>
      <c r="D33" s="2" t="s">
        <v>158</v>
      </c>
      <c r="E33" s="2" t="s">
        <v>138</v>
      </c>
      <c r="F33" s="82">
        <f>('JASPER-NEWTON'!M12)</f>
        <v>1567</v>
      </c>
      <c r="G33" s="83" t="s">
        <v>139</v>
      </c>
      <c r="H33" s="34">
        <f>SUM('JASPER-NEWTON'!N12)</f>
        <v>207.59</v>
      </c>
    </row>
    <row r="34" spans="1:8" ht="15.75">
      <c r="A34" s="28" t="s">
        <v>155</v>
      </c>
      <c r="B34" s="29" t="s">
        <v>23</v>
      </c>
      <c r="C34" s="35">
        <f>('JASPER-NEWTON'!L13)</f>
        <v>0</v>
      </c>
      <c r="D34" s="2" t="s">
        <v>158</v>
      </c>
      <c r="E34" s="2" t="s">
        <v>138</v>
      </c>
      <c r="F34" s="82">
        <f>('JASPER-NEWTON'!M13)</f>
        <v>0</v>
      </c>
      <c r="G34" s="83" t="s">
        <v>139</v>
      </c>
      <c r="H34" s="34">
        <f>SUM('JASPER-NEWTON'!N13)</f>
        <v>0</v>
      </c>
    </row>
    <row r="35" spans="1:8" ht="15.75">
      <c r="A35" s="28" t="s">
        <v>155</v>
      </c>
      <c r="B35" s="29" t="s">
        <v>42</v>
      </c>
      <c r="C35" s="35" t="str">
        <f>('JASPER-NEWTON'!L14)</f>
        <v>2/15/24-3/18/24</v>
      </c>
      <c r="D35" s="2" t="s">
        <v>143</v>
      </c>
      <c r="E35" s="2" t="s">
        <v>138</v>
      </c>
      <c r="F35" s="82">
        <f>('JASPER-NEWTON'!M14)</f>
        <v>37</v>
      </c>
      <c r="G35" s="83" t="s">
        <v>139</v>
      </c>
      <c r="H35" s="34">
        <f>SUM('JASPER-NEWTON'!N14)</f>
        <v>26.36</v>
      </c>
    </row>
    <row r="36" spans="1:8" ht="15.75">
      <c r="A36" s="28" t="s">
        <v>155</v>
      </c>
      <c r="B36" s="29" t="s">
        <v>16</v>
      </c>
      <c r="C36" s="35">
        <f>('JASPER-NEWTON'!L15)</f>
        <v>0</v>
      </c>
      <c r="D36" s="2" t="s">
        <v>159</v>
      </c>
      <c r="E36" s="2" t="s">
        <v>138</v>
      </c>
      <c r="F36" s="82">
        <f>('JASPER-NEWTON'!M15)</f>
        <v>0</v>
      </c>
      <c r="G36" s="83" t="s">
        <v>139</v>
      </c>
      <c r="H36" s="34">
        <f>SUM('JASPER-NEWTON'!N15)</f>
        <v>0</v>
      </c>
    </row>
    <row r="37" spans="1:8" ht="15.75">
      <c r="A37" s="28" t="s">
        <v>155</v>
      </c>
      <c r="B37" s="29" t="s">
        <v>45</v>
      </c>
      <c r="C37" s="35" t="str">
        <f>('JASPER-NEWTON'!L16)</f>
        <v>2/16/24-3/18/24</v>
      </c>
      <c r="D37" s="2" t="s">
        <v>144</v>
      </c>
      <c r="E37" s="2" t="s">
        <v>138</v>
      </c>
      <c r="F37" s="82">
        <f>('JASPER-NEWTON'!M16)</f>
        <v>2291</v>
      </c>
      <c r="G37" s="83" t="s">
        <v>139</v>
      </c>
      <c r="H37" s="34">
        <f>SUM('JASPER-NEWTON'!N16)</f>
        <v>304.93</v>
      </c>
    </row>
    <row r="38" spans="1:8" ht="15.75">
      <c r="A38" s="28" t="s">
        <v>155</v>
      </c>
      <c r="B38" s="29" t="s">
        <v>13</v>
      </c>
      <c r="C38" s="35" t="str">
        <f>('JASPER-NEWTON'!L17)</f>
        <v>2/3/24-3/5/24</v>
      </c>
      <c r="D38" s="2" t="s">
        <v>156</v>
      </c>
      <c r="E38" s="2" t="s">
        <v>138</v>
      </c>
      <c r="F38" s="82">
        <f>('JASPER-NEWTON'!M17)</f>
        <v>1657</v>
      </c>
      <c r="G38" s="83" t="s">
        <v>139</v>
      </c>
      <c r="H38" s="34">
        <f>SUM('JASPER-NEWTON'!N17)</f>
        <v>218.24</v>
      </c>
    </row>
    <row r="39" spans="1:8" ht="15.75">
      <c r="A39" s="28" t="s">
        <v>155</v>
      </c>
      <c r="B39" s="29" t="s">
        <v>19</v>
      </c>
      <c r="C39" s="35" t="str">
        <f>('JASPER-NEWTON'!L18)</f>
        <v>2/3/24-3/5/24</v>
      </c>
      <c r="D39" s="2" t="s">
        <v>154</v>
      </c>
      <c r="E39" s="2" t="s">
        <v>138</v>
      </c>
      <c r="F39" s="82">
        <f>('JASPER-NEWTON'!M18)</f>
        <v>4480</v>
      </c>
      <c r="G39" s="83" t="s">
        <v>139</v>
      </c>
      <c r="H39" s="34">
        <f>SUM('JASPER-NEWTON'!N18)</f>
        <v>552.59</v>
      </c>
    </row>
    <row r="40" spans="1:8" ht="15.75">
      <c r="A40" s="28" t="s">
        <v>155</v>
      </c>
      <c r="B40" s="29" t="s">
        <v>46</v>
      </c>
      <c r="C40" s="35" t="str">
        <f>('JASPER-NEWTON'!L19)</f>
        <v>2/16/24-3/18/24</v>
      </c>
      <c r="D40" s="2" t="s">
        <v>97</v>
      </c>
      <c r="E40" s="2" t="s">
        <v>138</v>
      </c>
      <c r="F40" s="82">
        <f>('JASPER-NEWTON'!M19)</f>
        <v>2495</v>
      </c>
      <c r="G40" s="83" t="s">
        <v>139</v>
      </c>
      <c r="H40" s="34">
        <f>SUM('JASPER-NEWTON'!N19)</f>
        <v>316.21</v>
      </c>
    </row>
    <row r="41" spans="1:8" ht="15.75">
      <c r="A41" s="28" t="s">
        <v>155</v>
      </c>
      <c r="B41" s="29" t="s">
        <v>47</v>
      </c>
      <c r="C41" s="35" t="str">
        <f>('JASPER-NEWTON'!L20)</f>
        <v>2/16/24-3/18/24</v>
      </c>
      <c r="D41" s="2" t="s">
        <v>97</v>
      </c>
      <c r="E41" s="2" t="s">
        <v>138</v>
      </c>
      <c r="F41" s="82">
        <f>('JASPER-NEWTON'!M20)</f>
        <v>105</v>
      </c>
      <c r="G41" s="83" t="s">
        <v>139</v>
      </c>
      <c r="H41" s="34">
        <f>SUM('JASPER-NEWTON'!N20)</f>
        <v>45.5</v>
      </c>
    </row>
    <row r="42" spans="1:8" ht="15.75">
      <c r="A42" s="28" t="s">
        <v>155</v>
      </c>
      <c r="B42" s="29" t="s">
        <v>66</v>
      </c>
      <c r="C42" s="35" t="str">
        <f>('JASPER-NEWTON'!L21)</f>
        <v>2/3/24-3/5/24</v>
      </c>
      <c r="D42" s="2" t="s">
        <v>159</v>
      </c>
      <c r="E42" s="2" t="s">
        <v>138</v>
      </c>
      <c r="F42" s="82">
        <f>('JASPER-NEWTON'!M21)</f>
        <v>314</v>
      </c>
      <c r="G42" s="83" t="s">
        <v>139</v>
      </c>
      <c r="H42" s="34">
        <f>SUM('JASPER-NEWTON'!N21)</f>
        <v>59.19</v>
      </c>
    </row>
    <row r="43" spans="1:8" ht="15.75">
      <c r="A43" s="28" t="s">
        <v>155</v>
      </c>
      <c r="B43" s="29" t="s">
        <v>80</v>
      </c>
      <c r="C43" s="35" t="str">
        <f>('JASPER-NEWTON'!L22)</f>
        <v>2/3/24-3/5/24</v>
      </c>
      <c r="D43" s="2" t="s">
        <v>96</v>
      </c>
      <c r="E43" s="2" t="s">
        <v>138</v>
      </c>
      <c r="F43" s="82">
        <f>('JASPER-NEWTON'!M22)</f>
        <v>1109</v>
      </c>
      <c r="G43" s="83" t="s">
        <v>139</v>
      </c>
      <c r="H43" s="34">
        <f>SUM('JASPER-NEWTON'!N22)</f>
        <v>153.35</v>
      </c>
    </row>
    <row r="44" spans="1:8" ht="15.75">
      <c r="A44" s="28" t="s">
        <v>155</v>
      </c>
      <c r="B44" s="29" t="s">
        <v>92</v>
      </c>
      <c r="C44" s="35" t="str">
        <f>('JASPER-NEWTON'!L23)</f>
        <v>2/3/24-3/5/24</v>
      </c>
      <c r="D44" s="2" t="s">
        <v>160</v>
      </c>
      <c r="E44" s="2" t="s">
        <v>138</v>
      </c>
      <c r="F44" s="82">
        <f>('JASPER-NEWTON'!M23)</f>
        <v>2331</v>
      </c>
      <c r="G44" s="83" t="s">
        <v>139</v>
      </c>
      <c r="H44" s="34">
        <f>SUM('JASPER-NEWTON'!N23)</f>
        <v>376.43</v>
      </c>
    </row>
    <row r="45" spans="1:8" ht="15.75">
      <c r="A45" s="28" t="s">
        <v>155</v>
      </c>
      <c r="B45" s="29" t="s">
        <v>185</v>
      </c>
      <c r="C45" s="35" t="str">
        <f>'JASPER-NEWTON'!F23</f>
        <v>12/4/23-1/3/24</v>
      </c>
      <c r="D45" s="2" t="str">
        <f>'JASPER-NEWTON'!B23</f>
        <v>R&amp;B 4 barn</v>
      </c>
      <c r="E45" s="2" t="s">
        <v>138</v>
      </c>
      <c r="F45" s="31">
        <f>'JASPER-NEWTON'!G23</f>
        <v>2087</v>
      </c>
      <c r="G45" s="32" t="s">
        <v>139</v>
      </c>
      <c r="H45" s="33">
        <f>'JASPER-NEWTON'!H23</f>
        <v>347.92</v>
      </c>
    </row>
    <row r="46" spans="1:8" ht="15.75">
      <c r="A46" s="28" t="s">
        <v>155</v>
      </c>
      <c r="B46" s="29" t="s">
        <v>182</v>
      </c>
      <c r="C46" s="35" t="str">
        <f>'JASPER-NEWTON'!F24</f>
        <v>12/22/23-1/22/24</v>
      </c>
      <c r="D46" s="2" t="str">
        <f>'JASPER-NEWTON'!B24</f>
        <v>jas airport runway lights</v>
      </c>
      <c r="E46" s="2" t="s">
        <v>138</v>
      </c>
      <c r="F46" s="31">
        <f>'JASPER-NEWTON'!G24</f>
        <v>146</v>
      </c>
      <c r="G46" s="32" t="s">
        <v>139</v>
      </c>
      <c r="H46" s="33">
        <f>'JASPER-NEWTON'!H24</f>
        <v>39.3</v>
      </c>
    </row>
    <row r="47" spans="1:8" ht="15.75">
      <c r="A47" s="28" t="s">
        <v>155</v>
      </c>
      <c r="B47" s="29" t="s">
        <v>187</v>
      </c>
      <c r="C47" s="35" t="str">
        <f>'JASPER-NEWTON'!F25</f>
        <v>12/17/23-1/17/24</v>
      </c>
      <c r="D47" s="2" t="str">
        <f>'JASPER-NEWTON'!B25</f>
        <v>Agg Pad Gate</v>
      </c>
      <c r="E47" s="2" t="s">
        <v>138</v>
      </c>
      <c r="F47" s="31">
        <f>'JASPER-NEWTON'!G25</f>
        <v>8</v>
      </c>
      <c r="G47" s="32" t="s">
        <v>139</v>
      </c>
      <c r="H47" s="33">
        <f>'JASPER-NEWTON'!H25</f>
        <v>22.95</v>
      </c>
    </row>
    <row r="48" spans="1:8" ht="15.75">
      <c r="A48" s="28" t="s">
        <v>161</v>
      </c>
      <c r="B48" s="29">
        <v>154</v>
      </c>
      <c r="C48" s="35">
        <f>('Misc Electric'!F20)</f>
        <v>45321</v>
      </c>
      <c r="D48" s="2" t="s">
        <v>159</v>
      </c>
      <c r="E48" s="2" t="s">
        <v>140</v>
      </c>
      <c r="F48" s="31">
        <f>('Misc Electric'!G20)</f>
        <v>3100</v>
      </c>
      <c r="G48" s="32" t="s">
        <v>122</v>
      </c>
      <c r="H48" s="34">
        <f>SUM('Misc Electric'!H20)</f>
        <v>50.95</v>
      </c>
    </row>
    <row r="49" spans="1:8" ht="15.75">
      <c r="A49" s="28" t="s">
        <v>162</v>
      </c>
      <c r="B49" s="29" t="s">
        <v>29</v>
      </c>
      <c r="C49" s="35">
        <f>('Misc Electric'!F6)</f>
        <v>0</v>
      </c>
      <c r="D49" s="2" t="s">
        <v>163</v>
      </c>
      <c r="E49" s="30" t="s">
        <v>138</v>
      </c>
      <c r="F49" s="31">
        <f>('Misc Electric'!G6)</f>
        <v>0</v>
      </c>
      <c r="G49" s="32" t="s">
        <v>139</v>
      </c>
      <c r="H49" s="34">
        <f>SUM('Misc Electric'!H6)</f>
        <v>0</v>
      </c>
    </row>
    <row r="50" spans="1:8" ht="15.75">
      <c r="A50" s="28" t="s">
        <v>164</v>
      </c>
      <c r="B50" s="29">
        <v>97</v>
      </c>
      <c r="C50" s="35">
        <f>('Misc Electric'!F22)</f>
        <v>45321</v>
      </c>
      <c r="D50" s="2" t="s">
        <v>165</v>
      </c>
      <c r="E50" s="30" t="s">
        <v>140</v>
      </c>
      <c r="F50" s="31">
        <f>('Misc Electric'!G22)</f>
        <v>8500</v>
      </c>
      <c r="G50" s="32" t="s">
        <v>122</v>
      </c>
      <c r="H50" s="34">
        <f>SUM('Misc Electric'!H22)</f>
        <v>68.75</v>
      </c>
    </row>
    <row r="51" spans="1:8" ht="15.75">
      <c r="A51" s="28" t="s">
        <v>164</v>
      </c>
      <c r="B51" s="29">
        <v>1431</v>
      </c>
      <c r="C51" s="35" t="str">
        <f>('Misc Electric'!F23)</f>
        <v>12/20/23-1/18/24</v>
      </c>
      <c r="D51" s="2" t="s">
        <v>166</v>
      </c>
      <c r="E51" s="30" t="s">
        <v>140</v>
      </c>
      <c r="F51" s="31">
        <f>('Misc Electric'!G23)</f>
        <v>5425</v>
      </c>
      <c r="G51" s="32" t="s">
        <v>122</v>
      </c>
      <c r="H51" s="34">
        <f>SUM('Misc Electric'!H23)</f>
        <v>64.95</v>
      </c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workbookViewId="0" topLeftCell="A1">
      <selection activeCell="A19" sqref="A19:IV19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0" t="s">
        <v>256</v>
      </c>
      <c r="B1" s="220"/>
      <c r="C1" s="220"/>
      <c r="D1" s="220"/>
      <c r="E1" s="220"/>
      <c r="F1" s="220"/>
      <c r="G1" s="220"/>
      <c r="H1" s="220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21" t="s">
        <v>128</v>
      </c>
      <c r="G2" s="222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Electric'!O11)</f>
        <v>0</v>
      </c>
      <c r="D3" s="30" t="s">
        <v>131</v>
      </c>
      <c r="E3" s="2" t="s">
        <v>132</v>
      </c>
      <c r="F3" s="31">
        <f>('Misc Electric'!P11)</f>
        <v>0</v>
      </c>
      <c r="G3" s="32" t="s">
        <v>121</v>
      </c>
      <c r="H3" s="33">
        <f>SUM('Misc Electric'!Q11)</f>
        <v>0</v>
      </c>
    </row>
    <row r="4" spans="1:8" ht="15.75">
      <c r="A4" s="28" t="s">
        <v>130</v>
      </c>
      <c r="B4" s="29" t="s">
        <v>133</v>
      </c>
      <c r="C4" s="35">
        <f>('Misc Electric'!O12)</f>
        <v>0</v>
      </c>
      <c r="D4" s="30" t="s">
        <v>134</v>
      </c>
      <c r="E4" s="2" t="s">
        <v>132</v>
      </c>
      <c r="F4" s="31">
        <f>('Misc Electric'!P12)</f>
        <v>0</v>
      </c>
      <c r="G4" s="32" t="s">
        <v>121</v>
      </c>
      <c r="H4" s="33">
        <f>SUM('Misc Electric'!Q12)</f>
        <v>0</v>
      </c>
    </row>
    <row r="5" spans="1:8" ht="15.75">
      <c r="A5" s="28" t="s">
        <v>130</v>
      </c>
      <c r="B5" s="29" t="s">
        <v>135</v>
      </c>
      <c r="C5" s="35">
        <f>('Misc Electric'!O13)</f>
        <v>0</v>
      </c>
      <c r="D5" s="30" t="s">
        <v>136</v>
      </c>
      <c r="E5" s="2" t="s">
        <v>132</v>
      </c>
      <c r="F5" s="31">
        <f>('Misc Electric'!P13)</f>
        <v>0</v>
      </c>
      <c r="G5" s="32" t="s">
        <v>121</v>
      </c>
      <c r="H5" s="33">
        <f>SUM('Misc Electric'!Q13)</f>
        <v>0</v>
      </c>
    </row>
    <row r="6" spans="1:8" ht="15.75">
      <c r="A6" s="28" t="s">
        <v>7</v>
      </c>
      <c r="B6" s="29" t="s">
        <v>100</v>
      </c>
      <c r="C6" s="35">
        <f>('City of Jasper'!O14)</f>
        <v>0</v>
      </c>
      <c r="D6" s="30" t="s">
        <v>137</v>
      </c>
      <c r="E6" s="2" t="s">
        <v>138</v>
      </c>
      <c r="F6" s="31">
        <f>('City of Jasper'!P14)</f>
        <v>0</v>
      </c>
      <c r="G6" s="32" t="s">
        <v>139</v>
      </c>
      <c r="H6" s="33">
        <f>SUM('City of Jasper'!Q14)</f>
        <v>0</v>
      </c>
    </row>
    <row r="7" spans="1:8" ht="15.75" hidden="1">
      <c r="A7" s="38" t="s">
        <v>7</v>
      </c>
      <c r="B7" s="37" t="s">
        <v>170</v>
      </c>
      <c r="C7" s="35">
        <f>('City of Jasper'!O17)</f>
        <v>0</v>
      </c>
      <c r="D7" s="41" t="s">
        <v>169</v>
      </c>
      <c r="E7" s="42" t="s">
        <v>138</v>
      </c>
      <c r="F7" s="31">
        <f>SUM('City of Jasper'!P17)</f>
        <v>0</v>
      </c>
      <c r="G7" s="44" t="s">
        <v>139</v>
      </c>
      <c r="H7" s="33">
        <f>SUM('City of Jasper'!Q17)</f>
        <v>0</v>
      </c>
    </row>
    <row r="8" spans="1:8" ht="15.75">
      <c r="A8" s="28" t="s">
        <v>7</v>
      </c>
      <c r="B8" s="29" t="s">
        <v>73</v>
      </c>
      <c r="C8" s="35">
        <f>('City of Jasper'!O7)</f>
        <v>0</v>
      </c>
      <c r="D8" s="30" t="s">
        <v>134</v>
      </c>
      <c r="E8" s="2" t="s">
        <v>140</v>
      </c>
      <c r="F8" s="31">
        <f>('City of Jasper'!P7)</f>
        <v>0</v>
      </c>
      <c r="G8" s="32" t="s">
        <v>122</v>
      </c>
      <c r="H8" s="33">
        <f>SUM('City of Jasper'!Q7)</f>
        <v>0</v>
      </c>
    </row>
    <row r="9" spans="1:8" ht="15.75">
      <c r="A9" s="28" t="s">
        <v>7</v>
      </c>
      <c r="B9" s="29" t="s">
        <v>98</v>
      </c>
      <c r="C9" s="35">
        <f>('City of Jasper'!O13)</f>
        <v>0</v>
      </c>
      <c r="D9" s="30" t="s">
        <v>141</v>
      </c>
      <c r="E9" s="2" t="s">
        <v>138</v>
      </c>
      <c r="F9" s="31">
        <f>('City of Jasper'!P13)</f>
        <v>0</v>
      </c>
      <c r="G9" s="32" t="s">
        <v>139</v>
      </c>
      <c r="H9" s="33">
        <f>SUM('City of Jasper'!Q13)</f>
        <v>0</v>
      </c>
    </row>
    <row r="10" spans="1:8" ht="15.75">
      <c r="A10" s="28" t="s">
        <v>7</v>
      </c>
      <c r="B10" s="29" t="s">
        <v>94</v>
      </c>
      <c r="C10" s="35">
        <f>('City of Jasper'!O12)</f>
        <v>0</v>
      </c>
      <c r="D10" s="30" t="s">
        <v>142</v>
      </c>
      <c r="E10" s="2" t="s">
        <v>138</v>
      </c>
      <c r="F10" s="31">
        <f>('City of Jasper'!P12)</f>
        <v>0</v>
      </c>
      <c r="G10" s="32" t="s">
        <v>139</v>
      </c>
      <c r="H10" s="33">
        <f>SUM('City of Jasper'!Q12)</f>
        <v>0</v>
      </c>
    </row>
    <row r="11" spans="1:8" ht="15.75">
      <c r="A11" s="28" t="s">
        <v>7</v>
      </c>
      <c r="B11" s="29" t="s">
        <v>72</v>
      </c>
      <c r="C11" s="35">
        <f>('City of Jasper'!O4)</f>
        <v>0</v>
      </c>
      <c r="D11" s="30" t="s">
        <v>143</v>
      </c>
      <c r="E11" s="2" t="s">
        <v>140</v>
      </c>
      <c r="F11" s="31">
        <f>('City of Jasper'!P4)</f>
        <v>0</v>
      </c>
      <c r="G11" s="32" t="s">
        <v>122</v>
      </c>
      <c r="H11" s="33">
        <f>SUM('City of Jasper'!Q4)</f>
        <v>0</v>
      </c>
    </row>
    <row r="12" spans="1:8" ht="15.75">
      <c r="A12" s="28" t="s">
        <v>7</v>
      </c>
      <c r="B12" s="29" t="s">
        <v>71</v>
      </c>
      <c r="C12" s="35">
        <f>('City of Jasper'!O5)</f>
        <v>0</v>
      </c>
      <c r="D12" s="30" t="s">
        <v>144</v>
      </c>
      <c r="E12" s="2" t="s">
        <v>140</v>
      </c>
      <c r="F12" s="31">
        <f>('City of Jasper'!P5)</f>
        <v>0</v>
      </c>
      <c r="G12" s="32" t="s">
        <v>122</v>
      </c>
      <c r="H12" s="33">
        <f>SUM('City of Jasper'!Q5)</f>
        <v>0</v>
      </c>
    </row>
    <row r="13" spans="1:8" ht="15.75">
      <c r="A13" s="28" t="s">
        <v>7</v>
      </c>
      <c r="B13" s="29" t="s">
        <v>74</v>
      </c>
      <c r="C13" s="35">
        <f>('City of Jasper'!O6)</f>
        <v>0</v>
      </c>
      <c r="D13" s="30" t="s">
        <v>145</v>
      </c>
      <c r="E13" s="2" t="s">
        <v>138</v>
      </c>
      <c r="F13" s="31">
        <f>('City of Jasper'!P6)</f>
        <v>0</v>
      </c>
      <c r="G13" s="32" t="s">
        <v>139</v>
      </c>
      <c r="H13" s="33">
        <f>SUM('City of Jasper'!Q6)</f>
        <v>0</v>
      </c>
    </row>
    <row r="14" spans="1:8" ht="15.75">
      <c r="A14" s="28" t="s">
        <v>7</v>
      </c>
      <c r="B14" s="29" t="s">
        <v>78</v>
      </c>
      <c r="C14" s="35">
        <f>('City of Jasper'!O8)</f>
        <v>0</v>
      </c>
      <c r="D14" s="30" t="s">
        <v>134</v>
      </c>
      <c r="E14" s="2" t="s">
        <v>138</v>
      </c>
      <c r="F14" s="31">
        <f>('City of Jasper'!P8)</f>
        <v>0</v>
      </c>
      <c r="G14" s="32" t="s">
        <v>139</v>
      </c>
      <c r="H14" s="33">
        <f>SUM('City of Jasper'!Q8)</f>
        <v>0</v>
      </c>
    </row>
    <row r="15" spans="1:8" ht="15.75">
      <c r="A15" s="28" t="s">
        <v>7</v>
      </c>
      <c r="B15" s="29" t="s">
        <v>77</v>
      </c>
      <c r="C15" s="35">
        <f>('City of Jasper'!O11)</f>
        <v>0</v>
      </c>
      <c r="D15" s="30" t="s">
        <v>146</v>
      </c>
      <c r="E15" s="2" t="s">
        <v>138</v>
      </c>
      <c r="F15" s="31">
        <f>('City of Jasper'!P11)</f>
        <v>0</v>
      </c>
      <c r="G15" s="32" t="s">
        <v>139</v>
      </c>
      <c r="H15" s="33">
        <f>SUM('City of Jasper'!Q11)</f>
        <v>0</v>
      </c>
    </row>
    <row r="16" spans="1:8" ht="15.75">
      <c r="A16" s="38" t="s">
        <v>7</v>
      </c>
      <c r="B16" s="49" t="s">
        <v>105</v>
      </c>
      <c r="C16" s="35">
        <f>('City of Jasper'!O15)</f>
        <v>0</v>
      </c>
      <c r="D16" s="41" t="s">
        <v>167</v>
      </c>
      <c r="E16" s="42" t="s">
        <v>138</v>
      </c>
      <c r="F16" s="31">
        <f>('City of Jasper'!P15)</f>
        <v>0</v>
      </c>
      <c r="G16" s="44" t="s">
        <v>139</v>
      </c>
      <c r="H16" s="33">
        <f>SUM('City of Jasper'!Q15)</f>
        <v>0</v>
      </c>
    </row>
    <row r="17" spans="1:8" ht="15.75">
      <c r="A17" s="28" t="s">
        <v>7</v>
      </c>
      <c r="B17" s="48" t="s">
        <v>76</v>
      </c>
      <c r="C17" s="35">
        <f>('City of Jasper'!O12)</f>
        <v>0</v>
      </c>
      <c r="D17" s="30" t="s">
        <v>147</v>
      </c>
      <c r="E17" s="2" t="s">
        <v>140</v>
      </c>
      <c r="F17" s="31">
        <f>('City of Jasper'!P12)</f>
        <v>0</v>
      </c>
      <c r="G17" s="32" t="s">
        <v>122</v>
      </c>
      <c r="H17" s="33">
        <f>SUM('City of Jasper'!Q12)</f>
        <v>0</v>
      </c>
    </row>
    <row r="18" spans="1:8" ht="15.75">
      <c r="A18" s="28" t="s">
        <v>7</v>
      </c>
      <c r="B18" s="29" t="s">
        <v>75</v>
      </c>
      <c r="C18" s="35">
        <f>('City of Jasper'!O13)</f>
        <v>0</v>
      </c>
      <c r="D18" s="30" t="s">
        <v>147</v>
      </c>
      <c r="E18" s="2" t="s">
        <v>138</v>
      </c>
      <c r="F18" s="31">
        <f>('City of Jasper'!P13)</f>
        <v>0</v>
      </c>
      <c r="G18" s="32" t="s">
        <v>139</v>
      </c>
      <c r="H18" s="33">
        <f>SUM('City of Jasper'!Q13)</f>
        <v>0</v>
      </c>
    </row>
    <row r="19" spans="1:8" ht="15.75" hidden="1">
      <c r="A19" s="28" t="s">
        <v>32</v>
      </c>
      <c r="B19" s="29" t="s">
        <v>104</v>
      </c>
      <c r="C19" s="35">
        <f>('Misc Electric'!O6)</f>
        <v>0</v>
      </c>
      <c r="D19" s="30" t="s">
        <v>148</v>
      </c>
      <c r="E19" s="2" t="s">
        <v>138</v>
      </c>
      <c r="F19" s="31">
        <f>('Misc Electric'!P6)</f>
        <v>0</v>
      </c>
      <c r="G19" s="32" t="s">
        <v>139</v>
      </c>
      <c r="H19" s="33">
        <f>SUM('Misc Electric'!Q6)</f>
        <v>0</v>
      </c>
    </row>
    <row r="20" spans="1:8" ht="15.75">
      <c r="A20" s="28" t="s">
        <v>32</v>
      </c>
      <c r="B20" s="29" t="s">
        <v>90</v>
      </c>
      <c r="C20" s="35">
        <f>('Misc Electric'!O5)</f>
        <v>0</v>
      </c>
      <c r="D20" s="30" t="s">
        <v>149</v>
      </c>
      <c r="E20" s="2" t="s">
        <v>138</v>
      </c>
      <c r="F20" s="31">
        <f>('Misc Electric'!P5)</f>
        <v>0</v>
      </c>
      <c r="G20" s="32" t="s">
        <v>139</v>
      </c>
      <c r="H20" s="33">
        <f>SUM('Misc Electric'!Q5)</f>
        <v>0</v>
      </c>
    </row>
    <row r="21" spans="1:8" s="39" customFormat="1" ht="15.75">
      <c r="A21" s="38" t="s">
        <v>32</v>
      </c>
      <c r="B21" s="37" t="s">
        <v>91</v>
      </c>
      <c r="C21" s="40">
        <f>('Misc Electric'!O17)</f>
        <v>0</v>
      </c>
      <c r="D21" s="41" t="s">
        <v>149</v>
      </c>
      <c r="E21" s="42" t="s">
        <v>140</v>
      </c>
      <c r="F21" s="43">
        <f>('Misc Electric'!P17)</f>
        <v>0</v>
      </c>
      <c r="G21" s="44" t="s">
        <v>122</v>
      </c>
      <c r="H21" s="51">
        <f>SUM('Misc Electric'!Q17)</f>
        <v>0</v>
      </c>
    </row>
    <row r="22" spans="1:8" ht="15.75">
      <c r="A22" s="28" t="s">
        <v>150</v>
      </c>
      <c r="B22" s="29">
        <v>33482103</v>
      </c>
      <c r="C22" s="35">
        <f>('Misc Electric'!O9)</f>
        <v>0</v>
      </c>
      <c r="D22" s="30" t="s">
        <v>57</v>
      </c>
      <c r="E22" s="2" t="s">
        <v>138</v>
      </c>
      <c r="F22" s="31">
        <f>('Misc Electric'!P9)</f>
        <v>0</v>
      </c>
      <c r="G22" s="32" t="s">
        <v>139</v>
      </c>
      <c r="H22" s="33">
        <f>SUM('Misc Electric'!Q9)</f>
        <v>0</v>
      </c>
    </row>
    <row r="23" spans="1:8" ht="15.75">
      <c r="A23" s="28" t="s">
        <v>150</v>
      </c>
      <c r="B23" s="29">
        <v>33483901</v>
      </c>
      <c r="C23" s="35">
        <f>('Misc Electric'!O10)</f>
        <v>0</v>
      </c>
      <c r="D23" s="30" t="s">
        <v>151</v>
      </c>
      <c r="E23" s="2" t="s">
        <v>138</v>
      </c>
      <c r="F23" s="31">
        <f>('Misc Electric'!P10)</f>
        <v>0</v>
      </c>
      <c r="G23" s="32" t="s">
        <v>139</v>
      </c>
      <c r="H23" s="33">
        <f>SUM('Misc Electric'!Q10)</f>
        <v>0</v>
      </c>
    </row>
    <row r="24" spans="1:8" ht="15.75">
      <c r="A24" s="28" t="s">
        <v>152</v>
      </c>
      <c r="B24" s="29">
        <v>576</v>
      </c>
      <c r="C24" s="35">
        <f>('Misc Electric'!O19)</f>
        <v>0</v>
      </c>
      <c r="D24" s="30" t="s">
        <v>153</v>
      </c>
      <c r="E24" s="2" t="s">
        <v>140</v>
      </c>
      <c r="F24" s="31">
        <f>('Misc Electric'!P19)</f>
        <v>0</v>
      </c>
      <c r="G24" s="32" t="s">
        <v>122</v>
      </c>
      <c r="H24" s="33">
        <f>SUM('Misc Electric'!Q19)</f>
        <v>0</v>
      </c>
    </row>
    <row r="25" spans="1:8" ht="15.75">
      <c r="A25" s="28" t="s">
        <v>152</v>
      </c>
      <c r="B25" s="29">
        <v>1098</v>
      </c>
      <c r="C25" s="35">
        <f>('Misc Electric'!O20)</f>
        <v>0</v>
      </c>
      <c r="D25" s="30" t="s">
        <v>154</v>
      </c>
      <c r="E25" s="2" t="s">
        <v>140</v>
      </c>
      <c r="F25" s="31">
        <f>('Misc Electric'!P20)</f>
        <v>0</v>
      </c>
      <c r="G25" s="32" t="s">
        <v>122</v>
      </c>
      <c r="H25" s="33">
        <f>SUM('Misc Electric'!Q20)</f>
        <v>0</v>
      </c>
    </row>
    <row r="26" spans="1:8" ht="15.75" hidden="1">
      <c r="A26" s="28" t="s">
        <v>155</v>
      </c>
      <c r="B26" s="29" t="s">
        <v>35</v>
      </c>
      <c r="C26" s="35" t="str">
        <f>('JASPER-NEWTON'!O5)</f>
        <v>disconnected</v>
      </c>
      <c r="D26" s="30" t="s">
        <v>143</v>
      </c>
      <c r="E26" s="2" t="s">
        <v>138</v>
      </c>
      <c r="F26" s="31">
        <f>('JASPER-NEWTON'!P5)</f>
        <v>0</v>
      </c>
      <c r="G26" s="32" t="s">
        <v>139</v>
      </c>
      <c r="H26" s="33">
        <f>SUM('JASPER-NEWTON'!Q5)</f>
        <v>0</v>
      </c>
    </row>
    <row r="27" spans="1:8" ht="15.75">
      <c r="A27" s="28" t="s">
        <v>155</v>
      </c>
      <c r="B27" s="29" t="s">
        <v>36</v>
      </c>
      <c r="C27" s="35">
        <f>('JASPER-NEWTON'!O6)</f>
        <v>0</v>
      </c>
      <c r="D27" s="30" t="s">
        <v>143</v>
      </c>
      <c r="E27" s="2" t="s">
        <v>138</v>
      </c>
      <c r="F27" s="31">
        <f>('JASPER-NEWTON'!P6)</f>
        <v>0</v>
      </c>
      <c r="G27" s="32" t="s">
        <v>139</v>
      </c>
      <c r="H27" s="33">
        <f>SUM('JASPER-NEWTON'!Q6)</f>
        <v>0</v>
      </c>
    </row>
    <row r="28" spans="1:8" ht="15.75">
      <c r="A28" s="28" t="s">
        <v>155</v>
      </c>
      <c r="B28" s="29" t="s">
        <v>39</v>
      </c>
      <c r="C28" s="35">
        <f>('JASPER-NEWTON'!O7)</f>
        <v>0</v>
      </c>
      <c r="D28" s="30" t="s">
        <v>97</v>
      </c>
      <c r="E28" s="2" t="s">
        <v>138</v>
      </c>
      <c r="F28" s="31">
        <f>('JASPER-NEWTON'!P7)</f>
        <v>0</v>
      </c>
      <c r="G28" s="32" t="s">
        <v>139</v>
      </c>
      <c r="H28" s="33">
        <f>SUM('JASPER-NEWTON'!Q7)</f>
        <v>0</v>
      </c>
    </row>
    <row r="29" spans="1:8" ht="15.75">
      <c r="A29" s="28" t="s">
        <v>155</v>
      </c>
      <c r="B29" s="29" t="s">
        <v>40</v>
      </c>
      <c r="C29" s="35">
        <f>('JASPER-NEWTON'!O9)</f>
        <v>0</v>
      </c>
      <c r="D29" s="30" t="s">
        <v>156</v>
      </c>
      <c r="E29" s="2" t="s">
        <v>138</v>
      </c>
      <c r="F29" s="31">
        <f>('JASPER-NEWTON'!P9)</f>
        <v>0</v>
      </c>
      <c r="G29" s="32" t="s">
        <v>139</v>
      </c>
      <c r="H29" s="33">
        <f>SUM('JASPER-NEWTON'!Q9)</f>
        <v>0</v>
      </c>
    </row>
    <row r="30" spans="1:8" ht="15.75">
      <c r="A30" s="28" t="s">
        <v>155</v>
      </c>
      <c r="B30" s="29" t="s">
        <v>48</v>
      </c>
      <c r="C30" s="35" t="e">
        <f>('JASPER-NEWTON'!#REF!)</f>
        <v>#REF!</v>
      </c>
      <c r="D30" s="30" t="s">
        <v>96</v>
      </c>
      <c r="E30" s="2" t="s">
        <v>138</v>
      </c>
      <c r="F30" s="31" t="e">
        <f>('JASPER-NEWTON'!#REF!)</f>
        <v>#REF!</v>
      </c>
      <c r="G30" s="32" t="s">
        <v>139</v>
      </c>
      <c r="H30" s="33" t="e">
        <f>SUM('JASPER-NEWTON'!#REF!)</f>
        <v>#REF!</v>
      </c>
    </row>
    <row r="31" spans="1:8" ht="15.75">
      <c r="A31" s="28" t="s">
        <v>155</v>
      </c>
      <c r="B31" s="29" t="s">
        <v>41</v>
      </c>
      <c r="C31" s="35">
        <f>('JASPER-NEWTON'!O10)</f>
        <v>0</v>
      </c>
      <c r="D31" s="30" t="s">
        <v>143</v>
      </c>
      <c r="E31" s="2" t="s">
        <v>138</v>
      </c>
      <c r="F31" s="31">
        <f>('JASPER-NEWTON'!P10)</f>
        <v>0</v>
      </c>
      <c r="G31" s="32" t="s">
        <v>139</v>
      </c>
      <c r="H31" s="33">
        <f>SUM('JASPER-NEWTON'!Q10)</f>
        <v>0</v>
      </c>
    </row>
    <row r="32" spans="1:8" ht="15.75">
      <c r="A32" s="28" t="s">
        <v>155</v>
      </c>
      <c r="B32" s="29" t="s">
        <v>9</v>
      </c>
      <c r="C32" s="35">
        <f>('JASPER-NEWTON'!O11)</f>
        <v>0</v>
      </c>
      <c r="D32" s="30" t="s">
        <v>157</v>
      </c>
      <c r="E32" s="2" t="s">
        <v>138</v>
      </c>
      <c r="F32" s="31">
        <f>('JASPER-NEWTON'!P11)</f>
        <v>0</v>
      </c>
      <c r="G32" s="32" t="s">
        <v>139</v>
      </c>
      <c r="H32" s="33">
        <f>SUM('JASPER-NEWTON'!Q11)</f>
        <v>0</v>
      </c>
    </row>
    <row r="33" spans="1:8" ht="15.75">
      <c r="A33" s="28" t="s">
        <v>155</v>
      </c>
      <c r="B33" s="29" t="s">
        <v>25</v>
      </c>
      <c r="C33" s="35">
        <f>('JASPER-NEWTON'!O12)</f>
        <v>0</v>
      </c>
      <c r="D33" s="30" t="s">
        <v>158</v>
      </c>
      <c r="E33" s="2" t="s">
        <v>138</v>
      </c>
      <c r="F33" s="31">
        <f>('JASPER-NEWTON'!P12)</f>
        <v>0</v>
      </c>
      <c r="G33" s="32" t="s">
        <v>139</v>
      </c>
      <c r="H33" s="33">
        <f>SUM('JASPER-NEWTON'!Q12)</f>
        <v>0</v>
      </c>
    </row>
    <row r="34" spans="1:8" ht="15.75">
      <c r="A34" s="28" t="s">
        <v>155</v>
      </c>
      <c r="B34" s="29" t="s">
        <v>23</v>
      </c>
      <c r="C34" s="35">
        <f>('JASPER-NEWTON'!O13)</f>
        <v>0</v>
      </c>
      <c r="D34" s="30" t="s">
        <v>158</v>
      </c>
      <c r="E34" s="2" t="s">
        <v>138</v>
      </c>
      <c r="F34" s="31">
        <f>('JASPER-NEWTON'!P13)</f>
        <v>0</v>
      </c>
      <c r="G34" s="32" t="s">
        <v>139</v>
      </c>
      <c r="H34" s="33">
        <f>SUM('JASPER-NEWTON'!Q13)</f>
        <v>0</v>
      </c>
    </row>
    <row r="35" spans="1:8" ht="15.75">
      <c r="A35" s="28" t="s">
        <v>155</v>
      </c>
      <c r="B35" s="29" t="s">
        <v>42</v>
      </c>
      <c r="C35" s="35">
        <f>('JASPER-NEWTON'!O14)</f>
        <v>0</v>
      </c>
      <c r="D35" s="30" t="s">
        <v>143</v>
      </c>
      <c r="E35" s="2" t="s">
        <v>138</v>
      </c>
      <c r="F35" s="31">
        <f>('JASPER-NEWTON'!P14)</f>
        <v>0</v>
      </c>
      <c r="G35" s="32" t="s">
        <v>139</v>
      </c>
      <c r="H35" s="33">
        <f>SUM('JASPER-NEWTON'!Q14)</f>
        <v>0</v>
      </c>
    </row>
    <row r="36" spans="1:8" ht="15.75">
      <c r="A36" s="28" t="s">
        <v>155</v>
      </c>
      <c r="B36" s="29" t="s">
        <v>16</v>
      </c>
      <c r="C36" s="35">
        <f>('JASPER-NEWTON'!O15)</f>
        <v>0</v>
      </c>
      <c r="D36" s="30" t="s">
        <v>159</v>
      </c>
      <c r="E36" s="2" t="s">
        <v>138</v>
      </c>
      <c r="F36" s="31">
        <f>('JASPER-NEWTON'!P15)</f>
        <v>0</v>
      </c>
      <c r="G36" s="32" t="s">
        <v>139</v>
      </c>
      <c r="H36" s="33">
        <f>SUM('JASPER-NEWTON'!Q15)</f>
        <v>0</v>
      </c>
    </row>
    <row r="37" spans="1:8" ht="15.75">
      <c r="A37" s="28" t="s">
        <v>155</v>
      </c>
      <c r="B37" s="29" t="s">
        <v>45</v>
      </c>
      <c r="C37" s="35">
        <f>('JASPER-NEWTON'!O16)</f>
        <v>0</v>
      </c>
      <c r="D37" s="30" t="s">
        <v>144</v>
      </c>
      <c r="E37" s="2" t="s">
        <v>138</v>
      </c>
      <c r="F37" s="31">
        <f>('JASPER-NEWTON'!P16)</f>
        <v>0</v>
      </c>
      <c r="G37" s="32" t="s">
        <v>139</v>
      </c>
      <c r="H37" s="33">
        <f>SUM('JASPER-NEWTON'!Q16)</f>
        <v>0</v>
      </c>
    </row>
    <row r="38" spans="1:8" ht="15.75">
      <c r="A38" s="28" t="s">
        <v>155</v>
      </c>
      <c r="B38" s="29" t="s">
        <v>13</v>
      </c>
      <c r="C38" s="35">
        <f>('JASPER-NEWTON'!O17)</f>
        <v>0</v>
      </c>
      <c r="D38" s="30" t="s">
        <v>156</v>
      </c>
      <c r="E38" s="2" t="s">
        <v>138</v>
      </c>
      <c r="F38" s="31">
        <f>('JASPER-NEWTON'!P17)</f>
        <v>0</v>
      </c>
      <c r="G38" s="32" t="s">
        <v>139</v>
      </c>
      <c r="H38" s="33">
        <f>SUM('JASPER-NEWTON'!Q17)</f>
        <v>0</v>
      </c>
    </row>
    <row r="39" spans="1:8" ht="15.75">
      <c r="A39" s="28" t="s">
        <v>155</v>
      </c>
      <c r="B39" s="29" t="s">
        <v>19</v>
      </c>
      <c r="C39" s="35">
        <f>('JASPER-NEWTON'!O18)</f>
        <v>0</v>
      </c>
      <c r="D39" s="30" t="s">
        <v>154</v>
      </c>
      <c r="E39" s="2" t="s">
        <v>138</v>
      </c>
      <c r="F39" s="31">
        <f>('JASPER-NEWTON'!P18)</f>
        <v>0</v>
      </c>
      <c r="G39" s="32" t="s">
        <v>139</v>
      </c>
      <c r="H39" s="33">
        <f>SUM('JASPER-NEWTON'!Q18)</f>
        <v>0</v>
      </c>
    </row>
    <row r="40" spans="1:8" ht="15.75">
      <c r="A40" s="28" t="s">
        <v>155</v>
      </c>
      <c r="B40" s="29" t="s">
        <v>46</v>
      </c>
      <c r="C40" s="35">
        <f>('JASPER-NEWTON'!O19)</f>
        <v>0</v>
      </c>
      <c r="D40" s="30" t="s">
        <v>97</v>
      </c>
      <c r="E40" s="2" t="s">
        <v>138</v>
      </c>
      <c r="F40" s="31">
        <f>('JASPER-NEWTON'!P19)</f>
        <v>0</v>
      </c>
      <c r="G40" s="32" t="s">
        <v>139</v>
      </c>
      <c r="H40" s="33">
        <f>SUM('JASPER-NEWTON'!Q19)</f>
        <v>0</v>
      </c>
    </row>
    <row r="41" spans="1:8" ht="15.75">
      <c r="A41" s="28" t="s">
        <v>155</v>
      </c>
      <c r="B41" s="29" t="s">
        <v>47</v>
      </c>
      <c r="C41" s="35">
        <f>('JASPER-NEWTON'!O20)</f>
        <v>0</v>
      </c>
      <c r="D41" s="2" t="s">
        <v>97</v>
      </c>
      <c r="E41" s="2" t="s">
        <v>138</v>
      </c>
      <c r="F41" s="31">
        <f>('JASPER-NEWTON'!P20)</f>
        <v>0</v>
      </c>
      <c r="G41" s="32" t="s">
        <v>139</v>
      </c>
      <c r="H41" s="33">
        <f>SUM('JASPER-NEWTON'!Q20)</f>
        <v>0</v>
      </c>
    </row>
    <row r="42" spans="1:8" ht="15.75">
      <c r="A42" s="28" t="s">
        <v>155</v>
      </c>
      <c r="B42" s="29" t="s">
        <v>66</v>
      </c>
      <c r="C42" s="35">
        <f>('JASPER-NEWTON'!O21)</f>
        <v>0</v>
      </c>
      <c r="D42" s="2" t="s">
        <v>159</v>
      </c>
      <c r="E42" s="2" t="s">
        <v>138</v>
      </c>
      <c r="F42" s="31">
        <f>('JASPER-NEWTON'!P21)</f>
        <v>0</v>
      </c>
      <c r="G42" s="32" t="s">
        <v>139</v>
      </c>
      <c r="H42" s="33">
        <f>SUM('JASPER-NEWTON'!Q21)</f>
        <v>0</v>
      </c>
    </row>
    <row r="43" spans="1:8" ht="15.75">
      <c r="A43" s="28" t="s">
        <v>155</v>
      </c>
      <c r="B43" s="29" t="s">
        <v>80</v>
      </c>
      <c r="C43" s="35">
        <f>('JASPER-NEWTON'!O22)</f>
        <v>0</v>
      </c>
      <c r="D43" s="2" t="s">
        <v>96</v>
      </c>
      <c r="E43" s="2" t="s">
        <v>138</v>
      </c>
      <c r="F43" s="31">
        <f>('JASPER-NEWTON'!P22)</f>
        <v>0</v>
      </c>
      <c r="G43" s="32" t="s">
        <v>139</v>
      </c>
      <c r="H43" s="33">
        <f>SUM('JASPER-NEWTON'!Q22)</f>
        <v>0</v>
      </c>
    </row>
    <row r="44" spans="1:8" ht="15.75">
      <c r="A44" s="28" t="s">
        <v>155</v>
      </c>
      <c r="B44" s="29" t="s">
        <v>92</v>
      </c>
      <c r="C44" s="35">
        <f>('JASPER-NEWTON'!O23)</f>
        <v>0</v>
      </c>
      <c r="D44" s="2" t="s">
        <v>160</v>
      </c>
      <c r="E44" s="2" t="s">
        <v>138</v>
      </c>
      <c r="F44" s="31">
        <f>('JASPER-NEWTON'!P23)</f>
        <v>0</v>
      </c>
      <c r="G44" s="32" t="s">
        <v>139</v>
      </c>
      <c r="H44" s="33">
        <f>SUM('JASPER-NEWTON'!Q23)</f>
        <v>0</v>
      </c>
    </row>
    <row r="45" spans="1:8" ht="15.75">
      <c r="A45" s="28" t="s">
        <v>155</v>
      </c>
      <c r="B45" s="29" t="s">
        <v>185</v>
      </c>
      <c r="C45" s="35" t="str">
        <f>'JASPER-NEWTON'!F23</f>
        <v>12/4/23-1/3/24</v>
      </c>
      <c r="D45" s="2" t="str">
        <f>'JASPER-NEWTON'!B23</f>
        <v>R&amp;B 4 barn</v>
      </c>
      <c r="E45" s="2" t="s">
        <v>138</v>
      </c>
      <c r="F45" s="31">
        <f>'JASPER-NEWTON'!G23</f>
        <v>2087</v>
      </c>
      <c r="G45" s="32" t="s">
        <v>139</v>
      </c>
      <c r="H45" s="33">
        <f>'JASPER-NEWTON'!H23</f>
        <v>347.92</v>
      </c>
    </row>
    <row r="46" spans="1:8" ht="15.75">
      <c r="A46" s="28" t="s">
        <v>155</v>
      </c>
      <c r="B46" s="29" t="s">
        <v>182</v>
      </c>
      <c r="C46" s="35" t="str">
        <f>'JASPER-NEWTON'!F24</f>
        <v>12/22/23-1/22/24</v>
      </c>
      <c r="D46" s="2" t="str">
        <f>'JASPER-NEWTON'!B24</f>
        <v>jas airport runway lights</v>
      </c>
      <c r="E46" s="2" t="s">
        <v>138</v>
      </c>
      <c r="F46" s="31">
        <f>'JASPER-NEWTON'!G24</f>
        <v>146</v>
      </c>
      <c r="G46" s="32" t="s">
        <v>139</v>
      </c>
      <c r="H46" s="33">
        <f>'JASPER-NEWTON'!H24</f>
        <v>39.3</v>
      </c>
    </row>
    <row r="47" spans="1:8" ht="15.75">
      <c r="A47" s="28" t="s">
        <v>155</v>
      </c>
      <c r="B47" s="29" t="s">
        <v>187</v>
      </c>
      <c r="C47" s="35" t="str">
        <f>'JASPER-NEWTON'!F25</f>
        <v>12/17/23-1/17/24</v>
      </c>
      <c r="D47" s="2" t="str">
        <f>'JASPER-NEWTON'!B25</f>
        <v>Agg Pad Gate</v>
      </c>
      <c r="E47" s="2" t="s">
        <v>138</v>
      </c>
      <c r="F47" s="31">
        <f>'JASPER-NEWTON'!G25</f>
        <v>8</v>
      </c>
      <c r="G47" s="32" t="s">
        <v>139</v>
      </c>
      <c r="H47" s="33">
        <f>'JASPER-NEWTON'!H25</f>
        <v>22.95</v>
      </c>
    </row>
    <row r="48" spans="1:8" ht="15.75">
      <c r="A48" s="28" t="s">
        <v>161</v>
      </c>
      <c r="B48" s="29">
        <v>154</v>
      </c>
      <c r="C48" s="35">
        <f>('Misc Electric'!F20)</f>
        <v>45321</v>
      </c>
      <c r="D48" s="2" t="s">
        <v>159</v>
      </c>
      <c r="E48" s="2" t="s">
        <v>140</v>
      </c>
      <c r="F48" s="31">
        <f>('Misc Electric'!G20)</f>
        <v>3100</v>
      </c>
      <c r="G48" s="32" t="s">
        <v>122</v>
      </c>
      <c r="H48" s="34">
        <f>SUM('Misc Electric'!H20)</f>
        <v>50.95</v>
      </c>
    </row>
    <row r="49" spans="1:8" ht="15.75">
      <c r="A49" s="28" t="s">
        <v>162</v>
      </c>
      <c r="B49" s="29" t="s">
        <v>29</v>
      </c>
      <c r="C49" s="35">
        <f>('Misc Electric'!F6)</f>
        <v>0</v>
      </c>
      <c r="D49" s="2" t="s">
        <v>163</v>
      </c>
      <c r="E49" s="30" t="s">
        <v>138</v>
      </c>
      <c r="F49" s="31">
        <f>('Misc Electric'!G6)</f>
        <v>0</v>
      </c>
      <c r="G49" s="32" t="s">
        <v>139</v>
      </c>
      <c r="H49" s="34">
        <f>SUM('Misc Electric'!H6)</f>
        <v>0</v>
      </c>
    </row>
    <row r="50" spans="1:8" ht="15.75">
      <c r="A50" s="28" t="s">
        <v>164</v>
      </c>
      <c r="B50" s="29">
        <v>97</v>
      </c>
      <c r="C50" s="35">
        <f>('Misc Electric'!F22)</f>
        <v>45321</v>
      </c>
      <c r="D50" s="2" t="s">
        <v>165</v>
      </c>
      <c r="E50" s="30" t="s">
        <v>140</v>
      </c>
      <c r="F50" s="31">
        <f>('Misc Electric'!G22)</f>
        <v>8500</v>
      </c>
      <c r="G50" s="32" t="s">
        <v>122</v>
      </c>
      <c r="H50" s="34">
        <f>SUM('Misc Electric'!H22)</f>
        <v>68.75</v>
      </c>
    </row>
    <row r="51" spans="1:8" ht="15.75">
      <c r="A51" s="28" t="s">
        <v>164</v>
      </c>
      <c r="B51" s="29">
        <v>1431</v>
      </c>
      <c r="C51" s="35" t="str">
        <f>('Misc Electric'!F23)</f>
        <v>12/20/23-1/18/24</v>
      </c>
      <c r="D51" s="2" t="s">
        <v>166</v>
      </c>
      <c r="E51" s="30" t="s">
        <v>140</v>
      </c>
      <c r="F51" s="31">
        <f>('Misc Electric'!G23)</f>
        <v>5425</v>
      </c>
      <c r="G51" s="32" t="s">
        <v>122</v>
      </c>
      <c r="H51" s="34">
        <f>SUM('Misc Electric'!H23)</f>
        <v>64.95</v>
      </c>
    </row>
  </sheetData>
  <sheetProtection/>
  <mergeCells count="2">
    <mergeCell ref="A1:H1"/>
    <mergeCell ref="F2:G2"/>
  </mergeCells>
  <printOptions horizontalCentered="1"/>
  <pageMargins left="0.45" right="0.45" top="0" bottom="0" header="0.3" footer="0.3"/>
  <pageSetup horizontalDpi="600" verticalDpi="600" orientation="landscape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19" sqref="A19:IV19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0" t="s">
        <v>255</v>
      </c>
      <c r="B1" s="220"/>
      <c r="C1" s="220"/>
      <c r="D1" s="220"/>
      <c r="E1" s="220"/>
      <c r="F1" s="220"/>
      <c r="G1" s="220"/>
      <c r="H1" s="220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21" t="s">
        <v>128</v>
      </c>
      <c r="G2" s="222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Electric'!R11)</f>
        <v>0</v>
      </c>
      <c r="D3" s="30" t="s">
        <v>131</v>
      </c>
      <c r="E3" s="2" t="s">
        <v>132</v>
      </c>
      <c r="F3" s="31">
        <f>('Misc Electric'!S11)</f>
        <v>0</v>
      </c>
      <c r="G3" s="32" t="s">
        <v>121</v>
      </c>
      <c r="H3" s="33">
        <f>SUM('Misc Electric'!T11)</f>
        <v>0</v>
      </c>
    </row>
    <row r="4" spans="1:8" ht="15.75">
      <c r="A4" s="28" t="s">
        <v>130</v>
      </c>
      <c r="B4" s="29" t="s">
        <v>133</v>
      </c>
      <c r="C4" s="35">
        <f>('Misc Electric'!X12)</f>
        <v>0</v>
      </c>
      <c r="D4" s="30" t="s">
        <v>134</v>
      </c>
      <c r="E4" s="2" t="s">
        <v>132</v>
      </c>
      <c r="F4" s="31">
        <f>('Misc Electric'!Y12)</f>
        <v>0</v>
      </c>
      <c r="G4" s="32" t="s">
        <v>121</v>
      </c>
      <c r="H4" s="33">
        <f>SUM('Misc Electric'!Z12)</f>
        <v>0</v>
      </c>
    </row>
    <row r="5" spans="1:8" ht="15.75">
      <c r="A5" s="28" t="s">
        <v>130</v>
      </c>
      <c r="B5" s="29" t="s">
        <v>135</v>
      </c>
      <c r="C5" s="35">
        <f>('Misc Electric'!R13)</f>
        <v>0</v>
      </c>
      <c r="D5" s="30" t="s">
        <v>136</v>
      </c>
      <c r="E5" s="2" t="s">
        <v>132</v>
      </c>
      <c r="F5" s="31">
        <f>('Misc Electric'!S13)</f>
        <v>0</v>
      </c>
      <c r="G5" s="32" t="s">
        <v>121</v>
      </c>
      <c r="H5" s="33">
        <f>SUM('Misc Electric'!T13)</f>
        <v>0</v>
      </c>
    </row>
    <row r="6" spans="1:8" ht="15.75">
      <c r="A6" s="28" t="s">
        <v>7</v>
      </c>
      <c r="B6" s="29" t="s">
        <v>100</v>
      </c>
      <c r="C6" s="35">
        <f>('City of Jasper'!R14)</f>
        <v>0</v>
      </c>
      <c r="D6" s="30" t="s">
        <v>137</v>
      </c>
      <c r="E6" s="2" t="s">
        <v>138</v>
      </c>
      <c r="F6" s="31">
        <f>('City of Jasper'!S14)</f>
        <v>0</v>
      </c>
      <c r="G6" s="32" t="s">
        <v>139</v>
      </c>
      <c r="H6" s="33">
        <f>SUM('City of Jasper'!T14)</f>
        <v>0</v>
      </c>
    </row>
    <row r="7" spans="1:8" ht="15.75" hidden="1">
      <c r="A7" s="38" t="s">
        <v>7</v>
      </c>
      <c r="B7" s="37" t="s">
        <v>170</v>
      </c>
      <c r="C7" s="35">
        <f>('City of Jasper'!R17)</f>
        <v>0</v>
      </c>
      <c r="D7" s="41" t="s">
        <v>169</v>
      </c>
      <c r="E7" s="42" t="s">
        <v>138</v>
      </c>
      <c r="F7" s="31">
        <f>SUM('City of Jasper'!S17)</f>
        <v>0</v>
      </c>
      <c r="G7" s="44" t="s">
        <v>139</v>
      </c>
      <c r="H7" s="33">
        <f>SUM('City of Jasper'!T17)</f>
        <v>0</v>
      </c>
    </row>
    <row r="8" spans="1:8" ht="15.75">
      <c r="A8" s="28" t="s">
        <v>7</v>
      </c>
      <c r="B8" s="29" t="s">
        <v>73</v>
      </c>
      <c r="C8" s="35">
        <f>('City of Jasper'!R7)</f>
        <v>0</v>
      </c>
      <c r="D8" s="30" t="s">
        <v>134</v>
      </c>
      <c r="E8" s="2" t="s">
        <v>140</v>
      </c>
      <c r="F8" s="31">
        <f>('City of Jasper'!S7)</f>
        <v>0</v>
      </c>
      <c r="G8" s="32" t="s">
        <v>122</v>
      </c>
      <c r="H8" s="33">
        <f>SUM('City of Jasper'!T7)</f>
        <v>0</v>
      </c>
    </row>
    <row r="9" spans="1:8" ht="15.75">
      <c r="A9" s="28" t="s">
        <v>7</v>
      </c>
      <c r="B9" s="29" t="s">
        <v>98</v>
      </c>
      <c r="C9" s="35">
        <f>('City of Jasper'!R13)</f>
        <v>0</v>
      </c>
      <c r="D9" s="30" t="s">
        <v>141</v>
      </c>
      <c r="E9" s="2" t="s">
        <v>138</v>
      </c>
      <c r="F9" s="31">
        <f>('City of Jasper'!S13)</f>
        <v>0</v>
      </c>
      <c r="G9" s="32" t="s">
        <v>139</v>
      </c>
      <c r="H9" s="33">
        <f>SUM('City of Jasper'!T13)</f>
        <v>0</v>
      </c>
    </row>
    <row r="10" spans="1:8" ht="15.75">
      <c r="A10" s="28" t="s">
        <v>7</v>
      </c>
      <c r="B10" s="29" t="s">
        <v>94</v>
      </c>
      <c r="C10" s="35">
        <f>('City of Jasper'!R12)</f>
        <v>0</v>
      </c>
      <c r="D10" s="30" t="s">
        <v>142</v>
      </c>
      <c r="E10" s="2" t="s">
        <v>138</v>
      </c>
      <c r="F10" s="31">
        <f>('City of Jasper'!S12)</f>
        <v>0</v>
      </c>
      <c r="G10" s="32" t="s">
        <v>139</v>
      </c>
      <c r="H10" s="33">
        <f>SUM('City of Jasper'!T12)</f>
        <v>0</v>
      </c>
    </row>
    <row r="11" spans="1:8" ht="15.75">
      <c r="A11" s="28" t="s">
        <v>7</v>
      </c>
      <c r="B11" s="29" t="s">
        <v>72</v>
      </c>
      <c r="C11" s="35">
        <f>('City of Jasper'!R4)</f>
        <v>0</v>
      </c>
      <c r="D11" s="30" t="s">
        <v>143</v>
      </c>
      <c r="E11" s="2" t="s">
        <v>140</v>
      </c>
      <c r="F11" s="31">
        <f>('City of Jasper'!S4)</f>
        <v>0</v>
      </c>
      <c r="G11" s="32" t="s">
        <v>122</v>
      </c>
      <c r="H11" s="33">
        <f>SUM('City of Jasper'!T4)</f>
        <v>0</v>
      </c>
    </row>
    <row r="12" spans="1:8" ht="15.75">
      <c r="A12" s="28" t="s">
        <v>7</v>
      </c>
      <c r="B12" s="29" t="s">
        <v>71</v>
      </c>
      <c r="C12" s="35">
        <f>('City of Jasper'!R5)</f>
        <v>0</v>
      </c>
      <c r="D12" s="30" t="s">
        <v>144</v>
      </c>
      <c r="E12" s="2" t="s">
        <v>140</v>
      </c>
      <c r="F12" s="31">
        <f>('City of Jasper'!S5)</f>
        <v>0</v>
      </c>
      <c r="G12" s="32" t="s">
        <v>122</v>
      </c>
      <c r="H12" s="33">
        <f>SUM('City of Jasper'!T5)</f>
        <v>0</v>
      </c>
    </row>
    <row r="13" spans="1:8" ht="15.75">
      <c r="A13" s="28" t="s">
        <v>7</v>
      </c>
      <c r="B13" s="29" t="s">
        <v>74</v>
      </c>
      <c r="C13" s="35">
        <f>('City of Jasper'!R6)</f>
        <v>0</v>
      </c>
      <c r="D13" s="30" t="s">
        <v>145</v>
      </c>
      <c r="E13" s="2" t="s">
        <v>138</v>
      </c>
      <c r="F13" s="31">
        <f>('City of Jasper'!S6)</f>
        <v>0</v>
      </c>
      <c r="G13" s="32" t="s">
        <v>139</v>
      </c>
      <c r="H13" s="33">
        <f>SUM('City of Jasper'!T6)</f>
        <v>0</v>
      </c>
    </row>
    <row r="14" spans="1:8" ht="15.75">
      <c r="A14" s="28" t="s">
        <v>7</v>
      </c>
      <c r="B14" s="29" t="s">
        <v>78</v>
      </c>
      <c r="C14" s="35">
        <f>('City of Jasper'!R8)</f>
        <v>0</v>
      </c>
      <c r="D14" s="30" t="s">
        <v>134</v>
      </c>
      <c r="E14" s="2" t="s">
        <v>138</v>
      </c>
      <c r="F14" s="31">
        <f>('City of Jasper'!S8)</f>
        <v>0</v>
      </c>
      <c r="G14" s="32" t="s">
        <v>139</v>
      </c>
      <c r="H14" s="33">
        <f>SUM('City of Jasper'!T8)</f>
        <v>0</v>
      </c>
    </row>
    <row r="15" spans="1:8" ht="15.75">
      <c r="A15" s="28" t="s">
        <v>7</v>
      </c>
      <c r="B15" s="29" t="s">
        <v>77</v>
      </c>
      <c r="C15" s="35">
        <f>('City of Jasper'!R11)</f>
        <v>0</v>
      </c>
      <c r="D15" s="30" t="s">
        <v>146</v>
      </c>
      <c r="E15" s="2" t="s">
        <v>138</v>
      </c>
      <c r="F15" s="31">
        <f>('City of Jasper'!S11)</f>
        <v>0</v>
      </c>
      <c r="G15" s="32" t="s">
        <v>139</v>
      </c>
      <c r="H15" s="33">
        <f>SUM('City of Jasper'!T11)</f>
        <v>0</v>
      </c>
    </row>
    <row r="16" spans="1:8" ht="15.75">
      <c r="A16" s="38" t="s">
        <v>7</v>
      </c>
      <c r="B16" s="49" t="s">
        <v>105</v>
      </c>
      <c r="C16" s="35">
        <f>('City of Jasper'!R15)</f>
        <v>0</v>
      </c>
      <c r="D16" s="41" t="s">
        <v>167</v>
      </c>
      <c r="E16" s="42" t="s">
        <v>138</v>
      </c>
      <c r="F16" s="31">
        <f>('City of Jasper'!S15)</f>
        <v>0</v>
      </c>
      <c r="G16" s="44" t="s">
        <v>139</v>
      </c>
      <c r="H16" s="33">
        <f>SUM('City of Jasper'!T15)</f>
        <v>0</v>
      </c>
    </row>
    <row r="17" spans="1:8" ht="15.75">
      <c r="A17" s="28" t="s">
        <v>7</v>
      </c>
      <c r="B17" s="48" t="s">
        <v>76</v>
      </c>
      <c r="C17" s="35">
        <f>('City of Jasper'!R12)</f>
        <v>0</v>
      </c>
      <c r="D17" s="30" t="s">
        <v>147</v>
      </c>
      <c r="E17" s="2" t="s">
        <v>140</v>
      </c>
      <c r="F17" s="31">
        <f>('City of Jasper'!S12)</f>
        <v>0</v>
      </c>
      <c r="G17" s="32" t="s">
        <v>122</v>
      </c>
      <c r="H17" s="33">
        <f>SUM('City of Jasper'!T12)</f>
        <v>0</v>
      </c>
    </row>
    <row r="18" spans="1:8" ht="15.75">
      <c r="A18" s="28" t="s">
        <v>7</v>
      </c>
      <c r="B18" s="29" t="s">
        <v>75</v>
      </c>
      <c r="C18" s="35">
        <f>('City of Jasper'!R13)</f>
        <v>0</v>
      </c>
      <c r="D18" s="30" t="s">
        <v>147</v>
      </c>
      <c r="E18" s="2" t="s">
        <v>138</v>
      </c>
      <c r="F18" s="31">
        <f>('City of Jasper'!S13)</f>
        <v>0</v>
      </c>
      <c r="G18" s="32" t="s">
        <v>139</v>
      </c>
      <c r="H18" s="33">
        <f>SUM('City of Jasper'!T13)</f>
        <v>0</v>
      </c>
    </row>
    <row r="19" spans="1:8" ht="15.75" hidden="1">
      <c r="A19" s="28" t="s">
        <v>32</v>
      </c>
      <c r="B19" s="29" t="s">
        <v>104</v>
      </c>
      <c r="C19" s="35">
        <f>('Misc Electric'!R6)</f>
        <v>0</v>
      </c>
      <c r="D19" s="30" t="s">
        <v>148</v>
      </c>
      <c r="E19" s="2" t="s">
        <v>138</v>
      </c>
      <c r="F19" s="31">
        <f>('Misc Electric'!S6)</f>
        <v>0</v>
      </c>
      <c r="G19" s="32" t="s">
        <v>139</v>
      </c>
      <c r="H19" s="33">
        <f>SUM('Misc Electric'!T6)</f>
        <v>0</v>
      </c>
    </row>
    <row r="20" spans="1:8" ht="15.75">
      <c r="A20" s="28" t="s">
        <v>32</v>
      </c>
      <c r="B20" s="29" t="s">
        <v>90</v>
      </c>
      <c r="C20" s="35">
        <f>('Misc Electric'!R5)</f>
        <v>0</v>
      </c>
      <c r="D20" s="30" t="s">
        <v>149</v>
      </c>
      <c r="E20" s="2" t="s">
        <v>138</v>
      </c>
      <c r="F20" s="31">
        <f>('Misc Electric'!S5)</f>
        <v>0</v>
      </c>
      <c r="G20" s="32" t="s">
        <v>139</v>
      </c>
      <c r="H20" s="33">
        <f>SUM('Misc Electric'!T5)</f>
        <v>0</v>
      </c>
    </row>
    <row r="21" spans="1:8" s="39" customFormat="1" ht="15.75">
      <c r="A21" s="38" t="s">
        <v>32</v>
      </c>
      <c r="B21" s="37" t="s">
        <v>91</v>
      </c>
      <c r="C21" s="40">
        <f>('Misc Electric'!R17)</f>
        <v>0</v>
      </c>
      <c r="D21" s="41" t="s">
        <v>149</v>
      </c>
      <c r="E21" s="42" t="s">
        <v>140</v>
      </c>
      <c r="F21" s="43">
        <f>('Misc Electric'!S17)</f>
        <v>0</v>
      </c>
      <c r="G21" s="44" t="s">
        <v>122</v>
      </c>
      <c r="H21" s="51">
        <f>SUM('Misc Electric'!T17)</f>
        <v>0</v>
      </c>
    </row>
    <row r="22" spans="1:8" ht="15.75">
      <c r="A22" s="28" t="s">
        <v>150</v>
      </c>
      <c r="B22" s="29">
        <v>33482103</v>
      </c>
      <c r="C22" s="35">
        <f>('Misc Electric'!R9)</f>
        <v>0</v>
      </c>
      <c r="D22" s="30" t="s">
        <v>57</v>
      </c>
      <c r="E22" s="2" t="s">
        <v>138</v>
      </c>
      <c r="F22" s="31">
        <f>('Misc Electric'!S9)</f>
        <v>0</v>
      </c>
      <c r="G22" s="32" t="s">
        <v>139</v>
      </c>
      <c r="H22" s="33">
        <f>SUM('Misc Electric'!T9)</f>
        <v>0</v>
      </c>
    </row>
    <row r="23" spans="1:8" ht="15.75">
      <c r="A23" s="28" t="s">
        <v>150</v>
      </c>
      <c r="B23" s="29">
        <v>33483901</v>
      </c>
      <c r="C23" s="35">
        <f>('Misc Electric'!R10)</f>
        <v>0</v>
      </c>
      <c r="D23" s="30" t="s">
        <v>151</v>
      </c>
      <c r="E23" s="2" t="s">
        <v>138</v>
      </c>
      <c r="F23" s="31">
        <f>('Misc Electric'!S10)</f>
        <v>0</v>
      </c>
      <c r="G23" s="32" t="s">
        <v>139</v>
      </c>
      <c r="H23" s="33">
        <f>SUM('Misc Electric'!T10)</f>
        <v>0</v>
      </c>
    </row>
    <row r="24" spans="1:8" ht="15.75">
      <c r="A24" s="28" t="s">
        <v>152</v>
      </c>
      <c r="B24" s="29">
        <v>576</v>
      </c>
      <c r="C24" s="35">
        <f>('Misc Electric'!R19)</f>
        <v>0</v>
      </c>
      <c r="D24" s="30" t="s">
        <v>153</v>
      </c>
      <c r="E24" s="2" t="s">
        <v>140</v>
      </c>
      <c r="F24" s="31">
        <f>('Misc Electric'!S19)</f>
        <v>0</v>
      </c>
      <c r="G24" s="32" t="s">
        <v>122</v>
      </c>
      <c r="H24" s="33">
        <f>SUM('Misc Electric'!T19)</f>
        <v>0</v>
      </c>
    </row>
    <row r="25" spans="1:8" ht="15.75">
      <c r="A25" s="28" t="s">
        <v>152</v>
      </c>
      <c r="B25" s="29">
        <v>1098</v>
      </c>
      <c r="C25" s="35">
        <f>('Misc Electric'!R20)</f>
        <v>0</v>
      </c>
      <c r="D25" s="30" t="s">
        <v>154</v>
      </c>
      <c r="E25" s="2" t="s">
        <v>140</v>
      </c>
      <c r="F25" s="31">
        <f>('Misc Electric'!S20)</f>
        <v>0</v>
      </c>
      <c r="G25" s="32" t="s">
        <v>122</v>
      </c>
      <c r="H25" s="33">
        <f>SUM('Misc Electric'!T20)</f>
        <v>0</v>
      </c>
    </row>
    <row r="26" spans="1:8" ht="15.75" hidden="1">
      <c r="A26" s="28" t="s">
        <v>155</v>
      </c>
      <c r="B26" s="29" t="s">
        <v>35</v>
      </c>
      <c r="C26" s="35" t="str">
        <f>('JASPER-NEWTON'!R5)</f>
        <v>disconnected</v>
      </c>
      <c r="D26" s="30" t="s">
        <v>143</v>
      </c>
      <c r="E26" s="2" t="s">
        <v>138</v>
      </c>
      <c r="F26" s="31">
        <f>('JASPER-NEWTON'!S5)</f>
        <v>0</v>
      </c>
      <c r="G26" s="32" t="s">
        <v>139</v>
      </c>
      <c r="H26" s="33">
        <f>SUM('JASPER-NEWTON'!T5)</f>
        <v>0</v>
      </c>
    </row>
    <row r="27" spans="1:8" ht="15.75">
      <c r="A27" s="28" t="s">
        <v>155</v>
      </c>
      <c r="B27" s="29" t="s">
        <v>36</v>
      </c>
      <c r="C27" s="35">
        <f>('JASPER-NEWTON'!R6)</f>
        <v>0</v>
      </c>
      <c r="D27" s="30" t="s">
        <v>143</v>
      </c>
      <c r="E27" s="2" t="s">
        <v>138</v>
      </c>
      <c r="F27" s="31">
        <f>('JASPER-NEWTON'!S6)</f>
        <v>0</v>
      </c>
      <c r="G27" s="32" t="s">
        <v>139</v>
      </c>
      <c r="H27" s="33">
        <f>SUM('JASPER-NEWTON'!T6)</f>
        <v>0</v>
      </c>
    </row>
    <row r="28" spans="1:8" ht="15.75">
      <c r="A28" s="28" t="s">
        <v>155</v>
      </c>
      <c r="B28" s="29" t="s">
        <v>39</v>
      </c>
      <c r="C28" s="35">
        <f>('JASPER-NEWTON'!R7)</f>
        <v>0</v>
      </c>
      <c r="D28" s="30" t="s">
        <v>97</v>
      </c>
      <c r="E28" s="2" t="s">
        <v>138</v>
      </c>
      <c r="F28" s="31">
        <f>('JASPER-NEWTON'!S7)</f>
        <v>0</v>
      </c>
      <c r="G28" s="32" t="s">
        <v>139</v>
      </c>
      <c r="H28" s="33">
        <f>SUM('JASPER-NEWTON'!T7)</f>
        <v>0</v>
      </c>
    </row>
    <row r="29" spans="1:8" ht="15.75">
      <c r="A29" s="28" t="s">
        <v>155</v>
      </c>
      <c r="B29" s="29" t="s">
        <v>40</v>
      </c>
      <c r="C29" s="35">
        <f>('JASPER-NEWTON'!R8)</f>
        <v>0</v>
      </c>
      <c r="D29" s="30" t="s">
        <v>156</v>
      </c>
      <c r="E29" s="2" t="s">
        <v>138</v>
      </c>
      <c r="F29" s="31">
        <f>('JASPER-NEWTON'!S8)</f>
        <v>0</v>
      </c>
      <c r="G29" s="32" t="s">
        <v>139</v>
      </c>
      <c r="H29" s="33">
        <f>SUM('JASPER-NEWTON'!T8)</f>
        <v>0</v>
      </c>
    </row>
    <row r="30" spans="1:8" ht="15.75">
      <c r="A30" s="28" t="s">
        <v>155</v>
      </c>
      <c r="B30" s="29" t="s">
        <v>48</v>
      </c>
      <c r="C30" s="35">
        <f>('JASPER-NEWTON'!R9)</f>
        <v>0</v>
      </c>
      <c r="D30" s="30" t="s">
        <v>96</v>
      </c>
      <c r="E30" s="2" t="s">
        <v>138</v>
      </c>
      <c r="F30" s="31">
        <f>('JASPER-NEWTON'!S9)</f>
        <v>0</v>
      </c>
      <c r="G30" s="32" t="s">
        <v>139</v>
      </c>
      <c r="H30" s="33">
        <f>SUM('JASPER-NEWTON'!T9)</f>
        <v>0</v>
      </c>
    </row>
    <row r="31" spans="1:8" ht="15.75">
      <c r="A31" s="28" t="s">
        <v>155</v>
      </c>
      <c r="B31" s="29" t="s">
        <v>41</v>
      </c>
      <c r="C31" s="35">
        <f>('JASPER-NEWTON'!R10)</f>
        <v>0</v>
      </c>
      <c r="D31" s="30" t="s">
        <v>143</v>
      </c>
      <c r="E31" s="2" t="s">
        <v>138</v>
      </c>
      <c r="F31" s="31">
        <f>('JASPER-NEWTON'!S10)</f>
        <v>0</v>
      </c>
      <c r="G31" s="32" t="s">
        <v>139</v>
      </c>
      <c r="H31" s="33">
        <f>SUM('JASPER-NEWTON'!T10)</f>
        <v>0</v>
      </c>
    </row>
    <row r="32" spans="1:8" ht="15.75">
      <c r="A32" s="28" t="s">
        <v>155</v>
      </c>
      <c r="B32" s="29" t="s">
        <v>9</v>
      </c>
      <c r="C32" s="35">
        <f>('JASPER-NEWTON'!R11)</f>
        <v>0</v>
      </c>
      <c r="D32" s="30" t="s">
        <v>157</v>
      </c>
      <c r="E32" s="2" t="s">
        <v>138</v>
      </c>
      <c r="F32" s="31">
        <f>('JASPER-NEWTON'!S11)</f>
        <v>0</v>
      </c>
      <c r="G32" s="32" t="s">
        <v>139</v>
      </c>
      <c r="H32" s="33">
        <f>SUM('JASPER-NEWTON'!T11)</f>
        <v>0</v>
      </c>
    </row>
    <row r="33" spans="1:8" ht="15.75">
      <c r="A33" s="28" t="s">
        <v>155</v>
      </c>
      <c r="B33" s="29" t="s">
        <v>25</v>
      </c>
      <c r="C33" s="35">
        <f>('JASPER-NEWTON'!U12)</f>
        <v>0</v>
      </c>
      <c r="D33" s="30" t="s">
        <v>158</v>
      </c>
      <c r="E33" s="2" t="s">
        <v>138</v>
      </c>
      <c r="F33" s="31">
        <f>('JASPER-NEWTON'!V12)</f>
        <v>0</v>
      </c>
      <c r="G33" s="32" t="s">
        <v>139</v>
      </c>
      <c r="H33" s="33">
        <f>SUM('JASPER-NEWTON'!W12)</f>
        <v>0</v>
      </c>
    </row>
    <row r="34" spans="1:8" ht="15.75">
      <c r="A34" s="28" t="s">
        <v>155</v>
      </c>
      <c r="B34" s="29" t="s">
        <v>23</v>
      </c>
      <c r="C34" s="35">
        <f>('JASPER-NEWTON'!R13)</f>
        <v>0</v>
      </c>
      <c r="D34" s="30" t="s">
        <v>158</v>
      </c>
      <c r="E34" s="2" t="s">
        <v>138</v>
      </c>
      <c r="F34" s="31">
        <f>('JASPER-NEWTON'!S13)</f>
        <v>0</v>
      </c>
      <c r="G34" s="32" t="s">
        <v>139</v>
      </c>
      <c r="H34" s="33">
        <f>SUM('JASPER-NEWTON'!T13)</f>
        <v>0</v>
      </c>
    </row>
    <row r="35" spans="1:8" ht="15.75">
      <c r="A35" s="28" t="s">
        <v>155</v>
      </c>
      <c r="B35" s="29" t="s">
        <v>42</v>
      </c>
      <c r="C35" s="35">
        <f>('JASPER-NEWTON'!R14)</f>
        <v>0</v>
      </c>
      <c r="D35" s="30" t="s">
        <v>143</v>
      </c>
      <c r="E35" s="2" t="s">
        <v>138</v>
      </c>
      <c r="F35" s="31">
        <f>('JASPER-NEWTON'!S14)</f>
        <v>0</v>
      </c>
      <c r="G35" s="32" t="s">
        <v>139</v>
      </c>
      <c r="H35" s="33">
        <f>SUM('JASPER-NEWTON'!T14)</f>
        <v>0</v>
      </c>
    </row>
    <row r="36" spans="1:8" ht="15.75">
      <c r="A36" s="28" t="s">
        <v>155</v>
      </c>
      <c r="B36" s="29" t="s">
        <v>16</v>
      </c>
      <c r="C36" s="35">
        <f>('JASPER-NEWTON'!U15)</f>
        <v>0</v>
      </c>
      <c r="D36" s="30" t="s">
        <v>159</v>
      </c>
      <c r="E36" s="2" t="s">
        <v>138</v>
      </c>
      <c r="F36" s="31">
        <f>('JASPER-NEWTON'!V15)</f>
        <v>0</v>
      </c>
      <c r="G36" s="32" t="s">
        <v>139</v>
      </c>
      <c r="H36" s="33">
        <f>SUM('JASPER-NEWTON'!W15)</f>
        <v>0</v>
      </c>
    </row>
    <row r="37" spans="1:8" ht="15.75">
      <c r="A37" s="28" t="s">
        <v>155</v>
      </c>
      <c r="B37" s="29" t="s">
        <v>45</v>
      </c>
      <c r="C37" s="35">
        <f>('JASPER-NEWTON'!R16)</f>
        <v>0</v>
      </c>
      <c r="D37" s="30" t="s">
        <v>144</v>
      </c>
      <c r="E37" s="2" t="s">
        <v>138</v>
      </c>
      <c r="F37" s="31">
        <f>('JASPER-NEWTON'!S16)</f>
        <v>0</v>
      </c>
      <c r="G37" s="32" t="s">
        <v>139</v>
      </c>
      <c r="H37" s="33">
        <f>SUM('JASPER-NEWTON'!T16)</f>
        <v>0</v>
      </c>
    </row>
    <row r="38" spans="1:8" ht="15.75">
      <c r="A38" s="28" t="s">
        <v>155</v>
      </c>
      <c r="B38" s="29" t="s">
        <v>13</v>
      </c>
      <c r="C38" s="35">
        <f>('JASPER-NEWTON'!U17)</f>
        <v>0</v>
      </c>
      <c r="D38" s="30" t="s">
        <v>156</v>
      </c>
      <c r="E38" s="2" t="s">
        <v>138</v>
      </c>
      <c r="F38" s="31">
        <f>('JASPER-NEWTON'!V17)</f>
        <v>0</v>
      </c>
      <c r="G38" s="32" t="s">
        <v>139</v>
      </c>
      <c r="H38" s="33">
        <f>SUM('JASPER-NEWTON'!W17)</f>
        <v>0</v>
      </c>
    </row>
    <row r="39" spans="1:8" ht="15.75">
      <c r="A39" s="28" t="s">
        <v>155</v>
      </c>
      <c r="B39" s="29" t="s">
        <v>19</v>
      </c>
      <c r="C39" s="35">
        <f>('JASPER-NEWTON'!U18)</f>
        <v>0</v>
      </c>
      <c r="D39" s="30" t="s">
        <v>154</v>
      </c>
      <c r="E39" s="2" t="s">
        <v>138</v>
      </c>
      <c r="F39" s="31">
        <f>('JASPER-NEWTON'!V18)</f>
        <v>0</v>
      </c>
      <c r="G39" s="32" t="s">
        <v>139</v>
      </c>
      <c r="H39" s="33">
        <f>SUM('JASPER-NEWTON'!W18)</f>
        <v>0</v>
      </c>
    </row>
    <row r="40" spans="1:8" ht="15.75">
      <c r="A40" s="28" t="s">
        <v>155</v>
      </c>
      <c r="B40" s="29" t="s">
        <v>46</v>
      </c>
      <c r="C40" s="35">
        <f>('JASPER-NEWTON'!R19)</f>
        <v>0</v>
      </c>
      <c r="D40" s="30" t="s">
        <v>97</v>
      </c>
      <c r="E40" s="2" t="s">
        <v>138</v>
      </c>
      <c r="F40" s="31">
        <f>('JASPER-NEWTON'!S19)</f>
        <v>0</v>
      </c>
      <c r="G40" s="32" t="s">
        <v>139</v>
      </c>
      <c r="H40" s="33">
        <f>SUM('JASPER-NEWTON'!T19)</f>
        <v>0</v>
      </c>
    </row>
    <row r="41" spans="1:8" ht="15.75">
      <c r="A41" s="28" t="s">
        <v>155</v>
      </c>
      <c r="B41" s="29" t="s">
        <v>47</v>
      </c>
      <c r="C41" s="35">
        <f>('JASPER-NEWTON'!R20)</f>
        <v>0</v>
      </c>
      <c r="D41" s="2" t="s">
        <v>97</v>
      </c>
      <c r="E41" s="2" t="s">
        <v>138</v>
      </c>
      <c r="F41" s="31">
        <f>('JASPER-NEWTON'!S20)</f>
        <v>0</v>
      </c>
      <c r="G41" s="32" t="s">
        <v>139</v>
      </c>
      <c r="H41" s="33">
        <f>SUM('JASPER-NEWTON'!T20)</f>
        <v>0</v>
      </c>
    </row>
    <row r="42" spans="1:8" ht="15.75">
      <c r="A42" s="28" t="s">
        <v>155</v>
      </c>
      <c r="B42" s="29" t="s">
        <v>66</v>
      </c>
      <c r="C42" s="35">
        <f>('JASPER-NEWTON'!U21)</f>
        <v>0</v>
      </c>
      <c r="D42" s="2" t="s">
        <v>159</v>
      </c>
      <c r="E42" s="2" t="s">
        <v>138</v>
      </c>
      <c r="F42" s="31">
        <f>('JASPER-NEWTON'!V21)</f>
        <v>0</v>
      </c>
      <c r="G42" s="32" t="s">
        <v>139</v>
      </c>
      <c r="H42" s="33">
        <f>SUM('JASPER-NEWTON'!W21)</f>
        <v>0</v>
      </c>
    </row>
    <row r="43" spans="1:8" ht="15.75">
      <c r="A43" s="28" t="s">
        <v>155</v>
      </c>
      <c r="B43" s="29" t="s">
        <v>80</v>
      </c>
      <c r="C43" s="35">
        <f>('JASPER-NEWTON'!R22)</f>
        <v>0</v>
      </c>
      <c r="D43" s="2" t="s">
        <v>96</v>
      </c>
      <c r="E43" s="2" t="s">
        <v>138</v>
      </c>
      <c r="F43" s="31">
        <f>('JASPER-NEWTON'!S22)</f>
        <v>0</v>
      </c>
      <c r="G43" s="32" t="s">
        <v>139</v>
      </c>
      <c r="H43" s="33">
        <f>SUM('JASPER-NEWTON'!T22)</f>
        <v>0</v>
      </c>
    </row>
    <row r="44" spans="1:8" ht="15.75">
      <c r="A44" s="28" t="s">
        <v>155</v>
      </c>
      <c r="B44" s="29" t="s">
        <v>92</v>
      </c>
      <c r="C44" s="35">
        <f>('JASPER-NEWTON'!R23)</f>
        <v>0</v>
      </c>
      <c r="D44" s="2" t="s">
        <v>160</v>
      </c>
      <c r="E44" s="2" t="s">
        <v>138</v>
      </c>
      <c r="F44" s="31">
        <f>('JASPER-NEWTON'!S23)</f>
        <v>0</v>
      </c>
      <c r="G44" s="32" t="s">
        <v>139</v>
      </c>
      <c r="H44" s="33">
        <f>SUM('JASPER-NEWTON'!T23)</f>
        <v>0</v>
      </c>
    </row>
    <row r="45" spans="1:8" ht="15.75">
      <c r="A45" s="28" t="s">
        <v>155</v>
      </c>
      <c r="B45" s="29" t="s">
        <v>185</v>
      </c>
      <c r="C45" s="35" t="str">
        <f>'JASPER-NEWTON'!F23</f>
        <v>12/4/23-1/3/24</v>
      </c>
      <c r="D45" s="2" t="str">
        <f>'JASPER-NEWTON'!B23</f>
        <v>R&amp;B 4 barn</v>
      </c>
      <c r="E45" s="2" t="s">
        <v>138</v>
      </c>
      <c r="F45" s="31">
        <f>'JASPER-NEWTON'!G23</f>
        <v>2087</v>
      </c>
      <c r="G45" s="32" t="s">
        <v>139</v>
      </c>
      <c r="H45" s="33">
        <f>'JASPER-NEWTON'!H23</f>
        <v>347.92</v>
      </c>
    </row>
    <row r="46" spans="1:8" ht="15.75">
      <c r="A46" s="28" t="s">
        <v>155</v>
      </c>
      <c r="B46" s="29" t="s">
        <v>182</v>
      </c>
      <c r="C46" s="35" t="str">
        <f>'JASPER-NEWTON'!F24</f>
        <v>12/22/23-1/22/24</v>
      </c>
      <c r="D46" s="2" t="str">
        <f>'JASPER-NEWTON'!B24</f>
        <v>jas airport runway lights</v>
      </c>
      <c r="E46" s="2" t="s">
        <v>138</v>
      </c>
      <c r="F46" s="31">
        <f>'JASPER-NEWTON'!G24</f>
        <v>146</v>
      </c>
      <c r="G46" s="32" t="s">
        <v>139</v>
      </c>
      <c r="H46" s="33">
        <f>'JASPER-NEWTON'!H24</f>
        <v>39.3</v>
      </c>
    </row>
    <row r="47" spans="1:8" ht="15.75">
      <c r="A47" s="28" t="s">
        <v>155</v>
      </c>
      <c r="B47" s="29" t="s">
        <v>187</v>
      </c>
      <c r="C47" s="35" t="str">
        <f>'JASPER-NEWTON'!F25</f>
        <v>12/17/23-1/17/24</v>
      </c>
      <c r="D47" s="2" t="str">
        <f>'JASPER-NEWTON'!B25</f>
        <v>Agg Pad Gate</v>
      </c>
      <c r="E47" s="2" t="s">
        <v>138</v>
      </c>
      <c r="F47" s="31">
        <f>'JASPER-NEWTON'!G25</f>
        <v>8</v>
      </c>
      <c r="G47" s="32" t="s">
        <v>139</v>
      </c>
      <c r="H47" s="33">
        <f>'JASPER-NEWTON'!H25</f>
        <v>22.95</v>
      </c>
    </row>
    <row r="48" spans="1:8" ht="15.75">
      <c r="A48" s="28" t="s">
        <v>161</v>
      </c>
      <c r="B48" s="29">
        <v>154</v>
      </c>
      <c r="C48" s="35">
        <f>('Misc Electric'!F20)</f>
        <v>45321</v>
      </c>
      <c r="D48" s="2" t="s">
        <v>159</v>
      </c>
      <c r="E48" s="2" t="s">
        <v>140</v>
      </c>
      <c r="F48" s="31">
        <f>('Misc Electric'!G20)</f>
        <v>3100</v>
      </c>
      <c r="G48" s="32" t="s">
        <v>122</v>
      </c>
      <c r="H48" s="34">
        <f>SUM('Misc Electric'!H20)</f>
        <v>50.95</v>
      </c>
    </row>
    <row r="49" spans="1:8" ht="15.75">
      <c r="A49" s="28" t="s">
        <v>162</v>
      </c>
      <c r="B49" s="29" t="s">
        <v>29</v>
      </c>
      <c r="C49" s="35">
        <f>('Misc Electric'!F6)</f>
        <v>0</v>
      </c>
      <c r="D49" s="2" t="s">
        <v>163</v>
      </c>
      <c r="E49" s="30" t="s">
        <v>138</v>
      </c>
      <c r="F49" s="31">
        <f>('Misc Electric'!G6)</f>
        <v>0</v>
      </c>
      <c r="G49" s="32" t="s">
        <v>139</v>
      </c>
      <c r="H49" s="34">
        <f>SUM('Misc Electric'!H6)</f>
        <v>0</v>
      </c>
    </row>
    <row r="50" spans="1:8" ht="15.75">
      <c r="A50" s="28" t="s">
        <v>164</v>
      </c>
      <c r="B50" s="29">
        <v>97</v>
      </c>
      <c r="C50" s="35">
        <f>('Misc Electric'!F22)</f>
        <v>45321</v>
      </c>
      <c r="D50" s="2" t="s">
        <v>165</v>
      </c>
      <c r="E50" s="30" t="s">
        <v>140</v>
      </c>
      <c r="F50" s="31">
        <f>('Misc Electric'!G22)</f>
        <v>8500</v>
      </c>
      <c r="G50" s="32" t="s">
        <v>122</v>
      </c>
      <c r="H50" s="34">
        <f>SUM('Misc Electric'!H22)</f>
        <v>68.75</v>
      </c>
    </row>
    <row r="51" spans="1:8" ht="15.75">
      <c r="A51" s="28" t="s">
        <v>164</v>
      </c>
      <c r="B51" s="29">
        <v>1431</v>
      </c>
      <c r="C51" s="35" t="str">
        <f>('Misc Electric'!F23)</f>
        <v>12/20/23-1/18/24</v>
      </c>
      <c r="D51" s="2" t="s">
        <v>166</v>
      </c>
      <c r="E51" s="30" t="s">
        <v>140</v>
      </c>
      <c r="F51" s="31">
        <f>('Misc Electric'!G23)</f>
        <v>5425</v>
      </c>
      <c r="G51" s="32" t="s">
        <v>122</v>
      </c>
      <c r="H51" s="34">
        <f>SUM('Misc Electric'!H23)</f>
        <v>64.95</v>
      </c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19" sqref="A19:IV19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0" t="s">
        <v>254</v>
      </c>
      <c r="B1" s="220"/>
      <c r="C1" s="220"/>
      <c r="D1" s="220"/>
      <c r="E1" s="220"/>
      <c r="F1" s="220"/>
      <c r="G1" s="220"/>
      <c r="H1" s="220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21" t="s">
        <v>128</v>
      </c>
      <c r="G2" s="222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Electric'!U11)</f>
        <v>0</v>
      </c>
      <c r="D3" s="30" t="s">
        <v>131</v>
      </c>
      <c r="E3" s="2" t="s">
        <v>132</v>
      </c>
      <c r="F3" s="31">
        <f>('Misc Electric'!V11)</f>
        <v>0</v>
      </c>
      <c r="G3" s="32" t="s">
        <v>121</v>
      </c>
      <c r="H3" s="33">
        <f>SUM('Misc Electric'!W11)</f>
        <v>0</v>
      </c>
    </row>
    <row r="4" spans="1:8" ht="15.75">
      <c r="A4" s="28" t="s">
        <v>130</v>
      </c>
      <c r="B4" s="29" t="s">
        <v>133</v>
      </c>
      <c r="C4" s="35" t="e">
        <f>('Misc Electric'!#REF!)</f>
        <v>#REF!</v>
      </c>
      <c r="D4" s="30" t="s">
        <v>134</v>
      </c>
      <c r="E4" s="2" t="s">
        <v>132</v>
      </c>
      <c r="F4" s="31" t="e">
        <f>('Misc Electric'!#REF!)</f>
        <v>#REF!</v>
      </c>
      <c r="G4" s="32" t="s">
        <v>121</v>
      </c>
      <c r="H4" s="33" t="e">
        <f>SUM('Misc Electric'!#REF!)</f>
        <v>#REF!</v>
      </c>
    </row>
    <row r="5" spans="1:8" ht="15.75">
      <c r="A5" s="28" t="s">
        <v>130</v>
      </c>
      <c r="B5" s="29" t="s">
        <v>135</v>
      </c>
      <c r="C5" s="35">
        <f>('Misc Electric'!U13)</f>
        <v>0</v>
      </c>
      <c r="D5" s="30" t="s">
        <v>136</v>
      </c>
      <c r="E5" s="2" t="s">
        <v>132</v>
      </c>
      <c r="F5" s="31">
        <f>('Misc Electric'!V13)</f>
        <v>0</v>
      </c>
      <c r="G5" s="32" t="s">
        <v>121</v>
      </c>
      <c r="H5" s="33">
        <f>SUM('Misc Electric'!W13)</f>
        <v>0</v>
      </c>
    </row>
    <row r="6" spans="1:8" ht="15.75">
      <c r="A6" s="28" t="s">
        <v>7</v>
      </c>
      <c r="B6" s="29" t="s">
        <v>100</v>
      </c>
      <c r="C6" s="35">
        <f>('City of Jasper'!U14)</f>
        <v>0</v>
      </c>
      <c r="D6" s="30" t="s">
        <v>137</v>
      </c>
      <c r="E6" s="2" t="s">
        <v>138</v>
      </c>
      <c r="F6" s="31">
        <f>('City of Jasper'!V14)</f>
        <v>0</v>
      </c>
      <c r="G6" s="32" t="s">
        <v>139</v>
      </c>
      <c r="H6" s="33">
        <f>SUM('City of Jasper'!W14)</f>
        <v>0</v>
      </c>
    </row>
    <row r="7" spans="1:8" ht="15.75" hidden="1">
      <c r="A7" s="38" t="s">
        <v>7</v>
      </c>
      <c r="B7" s="37" t="s">
        <v>170</v>
      </c>
      <c r="C7" s="35">
        <f>('City of Jasper'!U17)</f>
        <v>0</v>
      </c>
      <c r="D7" s="41" t="s">
        <v>169</v>
      </c>
      <c r="E7" s="42" t="s">
        <v>138</v>
      </c>
      <c r="F7" s="31">
        <f>SUM('City of Jasper'!V17)</f>
        <v>0</v>
      </c>
      <c r="G7" s="44" t="s">
        <v>139</v>
      </c>
      <c r="H7" s="33">
        <f>SUM('City of Jasper'!W17)</f>
        <v>0</v>
      </c>
    </row>
    <row r="8" spans="1:8" ht="15.75">
      <c r="A8" s="28" t="s">
        <v>7</v>
      </c>
      <c r="B8" s="29" t="s">
        <v>73</v>
      </c>
      <c r="C8" s="35">
        <f>('City of Jasper'!U7)</f>
        <v>0</v>
      </c>
      <c r="D8" s="30" t="s">
        <v>134</v>
      </c>
      <c r="E8" s="2" t="s">
        <v>140</v>
      </c>
      <c r="F8" s="31">
        <f>('City of Jasper'!V7)</f>
        <v>0</v>
      </c>
      <c r="G8" s="32" t="s">
        <v>122</v>
      </c>
      <c r="H8" s="33">
        <f>SUM('City of Jasper'!W7)</f>
        <v>0</v>
      </c>
    </row>
    <row r="9" spans="1:8" ht="15.75">
      <c r="A9" s="28" t="s">
        <v>7</v>
      </c>
      <c r="B9" s="29" t="s">
        <v>98</v>
      </c>
      <c r="C9" s="35">
        <f>('City of Jasper'!U13)</f>
        <v>0</v>
      </c>
      <c r="D9" s="30" t="s">
        <v>141</v>
      </c>
      <c r="E9" s="2" t="s">
        <v>138</v>
      </c>
      <c r="F9" s="31">
        <f>('City of Jasper'!V13)</f>
        <v>0</v>
      </c>
      <c r="G9" s="32" t="s">
        <v>139</v>
      </c>
      <c r="H9" s="33">
        <f>SUM('City of Jasper'!W13)</f>
        <v>0</v>
      </c>
    </row>
    <row r="10" spans="1:8" ht="15.75">
      <c r="A10" s="28" t="s">
        <v>7</v>
      </c>
      <c r="B10" s="29" t="s">
        <v>94</v>
      </c>
      <c r="C10" s="35">
        <f>('City of Jasper'!U12)</f>
        <v>0</v>
      </c>
      <c r="D10" s="30" t="s">
        <v>142</v>
      </c>
      <c r="E10" s="2" t="s">
        <v>138</v>
      </c>
      <c r="F10" s="31">
        <f>('City of Jasper'!V12)</f>
        <v>0</v>
      </c>
      <c r="G10" s="32" t="s">
        <v>139</v>
      </c>
      <c r="H10" s="33">
        <f>SUM('City of Jasper'!W12)</f>
        <v>0</v>
      </c>
    </row>
    <row r="11" spans="1:8" ht="15.75">
      <c r="A11" s="28" t="s">
        <v>7</v>
      </c>
      <c r="B11" s="29" t="s">
        <v>72</v>
      </c>
      <c r="C11" s="35">
        <f>('City of Jasper'!U4)</f>
        <v>0</v>
      </c>
      <c r="D11" s="30" t="s">
        <v>143</v>
      </c>
      <c r="E11" s="2" t="s">
        <v>140</v>
      </c>
      <c r="F11" s="31">
        <f>('City of Jasper'!V4)</f>
        <v>0</v>
      </c>
      <c r="G11" s="32" t="s">
        <v>122</v>
      </c>
      <c r="H11" s="33">
        <f>SUM('City of Jasper'!W4)</f>
        <v>0</v>
      </c>
    </row>
    <row r="12" spans="1:8" ht="15.75">
      <c r="A12" s="28" t="s">
        <v>7</v>
      </c>
      <c r="B12" s="29" t="s">
        <v>71</v>
      </c>
      <c r="C12" s="35">
        <f>('City of Jasper'!U5)</f>
        <v>0</v>
      </c>
      <c r="D12" s="30" t="s">
        <v>144</v>
      </c>
      <c r="E12" s="2" t="s">
        <v>140</v>
      </c>
      <c r="F12" s="31">
        <f>('City of Jasper'!V5)</f>
        <v>0</v>
      </c>
      <c r="G12" s="32" t="s">
        <v>122</v>
      </c>
      <c r="H12" s="33">
        <f>SUM('City of Jasper'!W5)</f>
        <v>0</v>
      </c>
    </row>
    <row r="13" spans="1:8" ht="15.75">
      <c r="A13" s="28" t="s">
        <v>7</v>
      </c>
      <c r="B13" s="29" t="s">
        <v>74</v>
      </c>
      <c r="C13" s="35">
        <f>('City of Jasper'!U6)</f>
        <v>0</v>
      </c>
      <c r="D13" s="30" t="s">
        <v>145</v>
      </c>
      <c r="E13" s="2" t="s">
        <v>138</v>
      </c>
      <c r="F13" s="31">
        <f>('City of Jasper'!V6)</f>
        <v>0</v>
      </c>
      <c r="G13" s="32" t="s">
        <v>139</v>
      </c>
      <c r="H13" s="33">
        <f>SUM('City of Jasper'!W6)</f>
        <v>0</v>
      </c>
    </row>
    <row r="14" spans="1:8" ht="15.75">
      <c r="A14" s="28" t="s">
        <v>7</v>
      </c>
      <c r="B14" s="29" t="s">
        <v>78</v>
      </c>
      <c r="C14" s="35">
        <f>('City of Jasper'!U8)</f>
        <v>0</v>
      </c>
      <c r="D14" s="30" t="s">
        <v>134</v>
      </c>
      <c r="E14" s="2" t="s">
        <v>138</v>
      </c>
      <c r="F14" s="31">
        <f>('City of Jasper'!V8)</f>
        <v>0</v>
      </c>
      <c r="G14" s="32" t="s">
        <v>139</v>
      </c>
      <c r="H14" s="33">
        <f>SUM('City of Jasper'!W8)</f>
        <v>0</v>
      </c>
    </row>
    <row r="15" spans="1:8" ht="15.75">
      <c r="A15" s="28" t="s">
        <v>7</v>
      </c>
      <c r="B15" s="29" t="s">
        <v>77</v>
      </c>
      <c r="C15" s="35">
        <f>('City of Jasper'!U11)</f>
        <v>0</v>
      </c>
      <c r="D15" s="30" t="s">
        <v>146</v>
      </c>
      <c r="E15" s="2" t="s">
        <v>138</v>
      </c>
      <c r="F15" s="31">
        <f>('City of Jasper'!V11)</f>
        <v>0</v>
      </c>
      <c r="G15" s="32" t="s">
        <v>139</v>
      </c>
      <c r="H15" s="33">
        <f>SUM('City of Jasper'!W11)</f>
        <v>0</v>
      </c>
    </row>
    <row r="16" spans="1:8" ht="15.75">
      <c r="A16" s="38" t="s">
        <v>7</v>
      </c>
      <c r="B16" s="49" t="s">
        <v>105</v>
      </c>
      <c r="C16" s="35">
        <f>('City of Jasper'!U15)</f>
        <v>0</v>
      </c>
      <c r="D16" s="41" t="s">
        <v>167</v>
      </c>
      <c r="E16" s="42" t="s">
        <v>138</v>
      </c>
      <c r="F16" s="31">
        <f>('City of Jasper'!V15)</f>
        <v>0</v>
      </c>
      <c r="G16" s="44" t="s">
        <v>139</v>
      </c>
      <c r="H16" s="33">
        <f>SUM('City of Jasper'!W15)</f>
        <v>0</v>
      </c>
    </row>
    <row r="17" spans="1:8" ht="15.75">
      <c r="A17" s="28" t="s">
        <v>7</v>
      </c>
      <c r="B17" s="48" t="s">
        <v>76</v>
      </c>
      <c r="C17" s="35">
        <f>('City of Jasper'!U12)</f>
        <v>0</v>
      </c>
      <c r="D17" s="30" t="s">
        <v>147</v>
      </c>
      <c r="E17" s="2" t="s">
        <v>140</v>
      </c>
      <c r="F17" s="31">
        <f>('City of Jasper'!V12)</f>
        <v>0</v>
      </c>
      <c r="G17" s="32" t="s">
        <v>122</v>
      </c>
      <c r="H17" s="33">
        <f>SUM('City of Jasper'!W12)</f>
        <v>0</v>
      </c>
    </row>
    <row r="18" spans="1:8" ht="15.75">
      <c r="A18" s="28" t="s">
        <v>7</v>
      </c>
      <c r="B18" s="29" t="s">
        <v>75</v>
      </c>
      <c r="C18" s="35">
        <f>('City of Jasper'!U13)</f>
        <v>0</v>
      </c>
      <c r="D18" s="30" t="s">
        <v>147</v>
      </c>
      <c r="E18" s="2" t="s">
        <v>138</v>
      </c>
      <c r="F18" s="31">
        <f>('City of Jasper'!V13)</f>
        <v>0</v>
      </c>
      <c r="G18" s="32" t="s">
        <v>139</v>
      </c>
      <c r="H18" s="33">
        <f>SUM('City of Jasper'!W13)</f>
        <v>0</v>
      </c>
    </row>
    <row r="19" spans="1:8" ht="15.75" hidden="1">
      <c r="A19" s="28" t="s">
        <v>32</v>
      </c>
      <c r="B19" s="29" t="s">
        <v>104</v>
      </c>
      <c r="C19" s="35">
        <f>('Misc Electric'!U6)</f>
        <v>0</v>
      </c>
      <c r="D19" s="30" t="s">
        <v>148</v>
      </c>
      <c r="E19" s="2" t="s">
        <v>138</v>
      </c>
      <c r="F19" s="31">
        <f>('Misc Electric'!V6)</f>
        <v>0</v>
      </c>
      <c r="G19" s="32" t="s">
        <v>139</v>
      </c>
      <c r="H19" s="33">
        <f>SUM('Misc Electric'!W6)</f>
        <v>0</v>
      </c>
    </row>
    <row r="20" spans="1:8" ht="15.75">
      <c r="A20" s="28" t="s">
        <v>32</v>
      </c>
      <c r="B20" s="29" t="s">
        <v>90</v>
      </c>
      <c r="C20" s="35">
        <f>('Misc Electric'!U5)</f>
        <v>0</v>
      </c>
      <c r="D20" s="30" t="s">
        <v>149</v>
      </c>
      <c r="E20" s="2" t="s">
        <v>138</v>
      </c>
      <c r="F20" s="31">
        <f>('Misc Electric'!V5)</f>
        <v>0</v>
      </c>
      <c r="G20" s="32" t="s">
        <v>139</v>
      </c>
      <c r="H20" s="33">
        <f>SUM('Misc Electric'!W5)</f>
        <v>0</v>
      </c>
    </row>
    <row r="21" spans="1:8" s="39" customFormat="1" ht="15.75">
      <c r="A21" s="38" t="s">
        <v>32</v>
      </c>
      <c r="B21" s="37" t="s">
        <v>91</v>
      </c>
      <c r="C21" s="40">
        <f>('Misc Electric'!U17)</f>
        <v>0</v>
      </c>
      <c r="D21" s="41" t="s">
        <v>149</v>
      </c>
      <c r="E21" s="42" t="s">
        <v>140</v>
      </c>
      <c r="F21" s="43">
        <f>('Misc Electric'!V17)</f>
        <v>0</v>
      </c>
      <c r="G21" s="44" t="s">
        <v>122</v>
      </c>
      <c r="H21" s="51">
        <f>SUM('Misc Electric'!W17)</f>
        <v>0</v>
      </c>
    </row>
    <row r="22" spans="1:8" ht="15.75">
      <c r="A22" s="28" t="s">
        <v>150</v>
      </c>
      <c r="B22" s="29">
        <v>33482103</v>
      </c>
      <c r="C22" s="35">
        <f>('Misc Electric'!U9)</f>
        <v>0</v>
      </c>
      <c r="D22" s="30" t="s">
        <v>57</v>
      </c>
      <c r="E22" s="2" t="s">
        <v>138</v>
      </c>
      <c r="F22" s="31">
        <f>('Misc Electric'!V9)</f>
        <v>0</v>
      </c>
      <c r="G22" s="32" t="s">
        <v>139</v>
      </c>
      <c r="H22" s="33">
        <f>SUM('Misc Electric'!W9)</f>
        <v>0</v>
      </c>
    </row>
    <row r="23" spans="1:8" ht="15.75">
      <c r="A23" s="28" t="s">
        <v>150</v>
      </c>
      <c r="B23" s="29">
        <v>33483901</v>
      </c>
      <c r="C23" s="35">
        <f>('Misc Electric'!U10)</f>
        <v>0</v>
      </c>
      <c r="D23" s="30" t="s">
        <v>151</v>
      </c>
      <c r="E23" s="2" t="s">
        <v>138</v>
      </c>
      <c r="F23" s="31">
        <f>('Misc Electric'!V10)</f>
        <v>0</v>
      </c>
      <c r="G23" s="32" t="s">
        <v>139</v>
      </c>
      <c r="H23" s="33">
        <f>SUM('Misc Electric'!W10)</f>
        <v>0</v>
      </c>
    </row>
    <row r="24" spans="1:8" ht="15.75">
      <c r="A24" s="28" t="s">
        <v>152</v>
      </c>
      <c r="B24" s="29">
        <v>576</v>
      </c>
      <c r="C24" s="35">
        <f>('Misc Electric'!U19)</f>
        <v>0</v>
      </c>
      <c r="D24" s="30" t="s">
        <v>153</v>
      </c>
      <c r="E24" s="2" t="s">
        <v>140</v>
      </c>
      <c r="F24" s="31">
        <f>('Misc Electric'!V19)</f>
        <v>0</v>
      </c>
      <c r="G24" s="32" t="s">
        <v>122</v>
      </c>
      <c r="H24" s="33">
        <f>SUM('Misc Electric'!W19)</f>
        <v>0</v>
      </c>
    </row>
    <row r="25" spans="1:8" ht="15.75">
      <c r="A25" s="28" t="s">
        <v>152</v>
      </c>
      <c r="B25" s="29">
        <v>1098</v>
      </c>
      <c r="C25" s="35">
        <f>('Misc Electric'!U20)</f>
        <v>0</v>
      </c>
      <c r="D25" s="30" t="s">
        <v>154</v>
      </c>
      <c r="E25" s="2" t="s">
        <v>140</v>
      </c>
      <c r="F25" s="31">
        <f>('Misc Electric'!V20)</f>
        <v>0</v>
      </c>
      <c r="G25" s="32" t="s">
        <v>122</v>
      </c>
      <c r="H25" s="33">
        <f>SUM('Misc Electric'!W20)</f>
        <v>0</v>
      </c>
    </row>
    <row r="26" spans="1:8" ht="15.75" hidden="1">
      <c r="A26" s="28" t="s">
        <v>155</v>
      </c>
      <c r="B26" s="29" t="s">
        <v>35</v>
      </c>
      <c r="C26" s="35" t="str">
        <f>('JASPER-NEWTON'!U5)</f>
        <v>disconnected</v>
      </c>
      <c r="D26" s="30" t="s">
        <v>143</v>
      </c>
      <c r="E26" s="2" t="s">
        <v>138</v>
      </c>
      <c r="F26" s="31">
        <f>('JASPER-NEWTON'!V5)</f>
        <v>0</v>
      </c>
      <c r="G26" s="32" t="s">
        <v>139</v>
      </c>
      <c r="H26" s="33">
        <f>SUM('JASPER-NEWTON'!W5)</f>
        <v>0</v>
      </c>
    </row>
    <row r="27" spans="1:8" ht="15.75">
      <c r="A27" s="28" t="s">
        <v>155</v>
      </c>
      <c r="B27" s="29" t="s">
        <v>36</v>
      </c>
      <c r="C27" s="35">
        <f>('JASPER-NEWTON'!U6)</f>
        <v>0</v>
      </c>
      <c r="D27" s="30" t="s">
        <v>143</v>
      </c>
      <c r="E27" s="2" t="s">
        <v>138</v>
      </c>
      <c r="F27" s="31">
        <f>('JASPER-NEWTON'!V6)</f>
        <v>0</v>
      </c>
      <c r="G27" s="32" t="s">
        <v>139</v>
      </c>
      <c r="H27" s="33">
        <f>SUM('JASPER-NEWTON'!W6)</f>
        <v>0</v>
      </c>
    </row>
    <row r="28" spans="1:8" ht="15.75">
      <c r="A28" s="28" t="s">
        <v>155</v>
      </c>
      <c r="B28" s="29" t="s">
        <v>39</v>
      </c>
      <c r="C28" s="35">
        <f>('JASPER-NEWTON'!U7)</f>
        <v>0</v>
      </c>
      <c r="D28" s="30" t="s">
        <v>97</v>
      </c>
      <c r="E28" s="2" t="s">
        <v>138</v>
      </c>
      <c r="F28" s="31">
        <f>('JASPER-NEWTON'!V7)</f>
        <v>0</v>
      </c>
      <c r="G28" s="32" t="s">
        <v>139</v>
      </c>
      <c r="H28" s="33">
        <f>SUM('JASPER-NEWTON'!W7)</f>
        <v>0</v>
      </c>
    </row>
    <row r="29" spans="1:8" ht="15.75">
      <c r="A29" s="28" t="s">
        <v>155</v>
      </c>
      <c r="B29" s="29" t="s">
        <v>40</v>
      </c>
      <c r="C29" s="35">
        <f>('JASPER-NEWTON'!U8)</f>
        <v>0</v>
      </c>
      <c r="D29" s="30" t="s">
        <v>156</v>
      </c>
      <c r="E29" s="2" t="s">
        <v>138</v>
      </c>
      <c r="F29" s="31">
        <f>('JASPER-NEWTON'!V8)</f>
        <v>0</v>
      </c>
      <c r="G29" s="32" t="s">
        <v>139</v>
      </c>
      <c r="H29" s="33">
        <f>SUM('JASPER-NEWTON'!W8)</f>
        <v>0</v>
      </c>
    </row>
    <row r="30" spans="1:8" ht="15.75">
      <c r="A30" s="28" t="s">
        <v>155</v>
      </c>
      <c r="B30" s="29" t="s">
        <v>48</v>
      </c>
      <c r="C30" s="35">
        <f>('JASPER-NEWTON'!U9)</f>
        <v>0</v>
      </c>
      <c r="D30" s="30" t="s">
        <v>96</v>
      </c>
      <c r="E30" s="2" t="s">
        <v>138</v>
      </c>
      <c r="F30" s="31">
        <f>('JASPER-NEWTON'!V9)</f>
        <v>0</v>
      </c>
      <c r="G30" s="32" t="s">
        <v>139</v>
      </c>
      <c r="H30" s="33">
        <f>SUM('JASPER-NEWTON'!W9)</f>
        <v>0</v>
      </c>
    </row>
    <row r="31" spans="1:8" ht="15.75">
      <c r="A31" s="28" t="s">
        <v>155</v>
      </c>
      <c r="B31" s="29" t="s">
        <v>41</v>
      </c>
      <c r="C31" s="35">
        <f>('JASPER-NEWTON'!U10)</f>
        <v>0</v>
      </c>
      <c r="D31" s="30" t="s">
        <v>143</v>
      </c>
      <c r="E31" s="2" t="s">
        <v>138</v>
      </c>
      <c r="F31" s="31">
        <f>('JASPER-NEWTON'!V10)</f>
        <v>0</v>
      </c>
      <c r="G31" s="32" t="s">
        <v>139</v>
      </c>
      <c r="H31" s="33">
        <f>SUM('JASPER-NEWTON'!W10)</f>
        <v>0</v>
      </c>
    </row>
    <row r="32" spans="1:8" ht="15.75">
      <c r="A32" s="28" t="s">
        <v>155</v>
      </c>
      <c r="B32" s="29" t="s">
        <v>9</v>
      </c>
      <c r="C32" s="35">
        <f>('JASPER-NEWTON'!U11)</f>
        <v>0</v>
      </c>
      <c r="D32" s="30" t="s">
        <v>157</v>
      </c>
      <c r="E32" s="2" t="s">
        <v>138</v>
      </c>
      <c r="F32" s="31">
        <f>('JASPER-NEWTON'!V11)</f>
        <v>0</v>
      </c>
      <c r="G32" s="32" t="s">
        <v>139</v>
      </c>
      <c r="H32" s="33">
        <f>SUM('JASPER-NEWTON'!W11)</f>
        <v>0</v>
      </c>
    </row>
    <row r="33" spans="1:8" ht="15.75">
      <c r="A33" s="28" t="s">
        <v>155</v>
      </c>
      <c r="B33" s="29" t="s">
        <v>25</v>
      </c>
      <c r="C33" s="35" t="e">
        <f>('JASPER-NEWTON'!#REF!)</f>
        <v>#REF!</v>
      </c>
      <c r="D33" s="30" t="s">
        <v>158</v>
      </c>
      <c r="E33" s="2" t="s">
        <v>138</v>
      </c>
      <c r="F33" s="31" t="e">
        <f>('JASPER-NEWTON'!#REF!)</f>
        <v>#REF!</v>
      </c>
      <c r="G33" s="32" t="s">
        <v>139</v>
      </c>
      <c r="H33" s="33" t="e">
        <f>SUM('JASPER-NEWTON'!#REF!)</f>
        <v>#REF!</v>
      </c>
    </row>
    <row r="34" spans="1:8" ht="15.75">
      <c r="A34" s="28" t="s">
        <v>155</v>
      </c>
      <c r="B34" s="29" t="s">
        <v>23</v>
      </c>
      <c r="C34" s="35">
        <f>('JASPER-NEWTON'!U13)</f>
        <v>0</v>
      </c>
      <c r="D34" s="30" t="s">
        <v>158</v>
      </c>
      <c r="E34" s="2" t="s">
        <v>138</v>
      </c>
      <c r="F34" s="31">
        <f>('JASPER-NEWTON'!V13)</f>
        <v>0</v>
      </c>
      <c r="G34" s="32" t="s">
        <v>139</v>
      </c>
      <c r="H34" s="33">
        <f>SUM('JASPER-NEWTON'!W13)</f>
        <v>0</v>
      </c>
    </row>
    <row r="35" spans="1:8" ht="15.75">
      <c r="A35" s="28" t="s">
        <v>155</v>
      </c>
      <c r="B35" s="29" t="s">
        <v>42</v>
      </c>
      <c r="C35" s="35">
        <f>('JASPER-NEWTON'!U14)</f>
        <v>0</v>
      </c>
      <c r="D35" s="30" t="s">
        <v>143</v>
      </c>
      <c r="E35" s="2" t="s">
        <v>138</v>
      </c>
      <c r="F35" s="31">
        <f>('JASPER-NEWTON'!V14)</f>
        <v>0</v>
      </c>
      <c r="G35" s="32" t="s">
        <v>139</v>
      </c>
      <c r="H35" s="33">
        <f>SUM('JASPER-NEWTON'!W14)</f>
        <v>0</v>
      </c>
    </row>
    <row r="36" spans="1:8" ht="15.75">
      <c r="A36" s="28" t="s">
        <v>155</v>
      </c>
      <c r="B36" s="29" t="s">
        <v>16</v>
      </c>
      <c r="C36" s="35" t="e">
        <f>('JASPER-NEWTON'!#REF!)</f>
        <v>#REF!</v>
      </c>
      <c r="D36" s="30" t="s">
        <v>159</v>
      </c>
      <c r="E36" s="2" t="s">
        <v>138</v>
      </c>
      <c r="F36" s="31" t="e">
        <f>('JASPER-NEWTON'!#REF!)</f>
        <v>#REF!</v>
      </c>
      <c r="G36" s="32" t="s">
        <v>139</v>
      </c>
      <c r="H36" s="33" t="e">
        <f>SUM('JASPER-NEWTON'!#REF!)</f>
        <v>#REF!</v>
      </c>
    </row>
    <row r="37" spans="1:8" ht="15.75">
      <c r="A37" s="28" t="s">
        <v>155</v>
      </c>
      <c r="B37" s="29" t="s">
        <v>45</v>
      </c>
      <c r="C37" s="35">
        <f>('JASPER-NEWTON'!U16)</f>
        <v>0</v>
      </c>
      <c r="D37" s="30" t="s">
        <v>144</v>
      </c>
      <c r="E37" s="2" t="s">
        <v>138</v>
      </c>
      <c r="F37" s="31">
        <f>('JASPER-NEWTON'!V16)</f>
        <v>0</v>
      </c>
      <c r="G37" s="32" t="s">
        <v>139</v>
      </c>
      <c r="H37" s="33">
        <f>SUM('JASPER-NEWTON'!W16)</f>
        <v>0</v>
      </c>
    </row>
    <row r="38" spans="1:8" ht="15.75">
      <c r="A38" s="28" t="s">
        <v>155</v>
      </c>
      <c r="B38" s="29" t="s">
        <v>13</v>
      </c>
      <c r="C38" s="35" t="e">
        <f>('JASPER-NEWTON'!#REF!)</f>
        <v>#REF!</v>
      </c>
      <c r="D38" s="30" t="s">
        <v>156</v>
      </c>
      <c r="E38" s="2" t="s">
        <v>138</v>
      </c>
      <c r="F38" s="31" t="e">
        <f>('JASPER-NEWTON'!#REF!)</f>
        <v>#REF!</v>
      </c>
      <c r="G38" s="32" t="s">
        <v>139</v>
      </c>
      <c r="H38" s="33" t="e">
        <f>SUM('JASPER-NEWTON'!#REF!)</f>
        <v>#REF!</v>
      </c>
    </row>
    <row r="39" spans="1:8" ht="15.75">
      <c r="A39" s="28" t="s">
        <v>155</v>
      </c>
      <c r="B39" s="29" t="s">
        <v>19</v>
      </c>
      <c r="C39" s="35" t="e">
        <f>('JASPER-NEWTON'!#REF!)</f>
        <v>#REF!</v>
      </c>
      <c r="D39" s="30" t="s">
        <v>154</v>
      </c>
      <c r="E39" s="2" t="s">
        <v>138</v>
      </c>
      <c r="F39" s="31" t="e">
        <f>('JASPER-NEWTON'!#REF!)</f>
        <v>#REF!</v>
      </c>
      <c r="G39" s="32" t="s">
        <v>139</v>
      </c>
      <c r="H39" s="33" t="e">
        <f>SUM('JASPER-NEWTON'!#REF!)</f>
        <v>#REF!</v>
      </c>
    </row>
    <row r="40" spans="1:8" ht="15.75">
      <c r="A40" s="28" t="s">
        <v>155</v>
      </c>
      <c r="B40" s="29" t="s">
        <v>46</v>
      </c>
      <c r="C40" s="35">
        <f>('JASPER-NEWTON'!U19)</f>
        <v>0</v>
      </c>
      <c r="D40" s="30" t="s">
        <v>97</v>
      </c>
      <c r="E40" s="2" t="s">
        <v>138</v>
      </c>
      <c r="F40" s="31">
        <f>('JASPER-NEWTON'!V19)</f>
        <v>0</v>
      </c>
      <c r="G40" s="32" t="s">
        <v>139</v>
      </c>
      <c r="H40" s="33">
        <f>SUM('JASPER-NEWTON'!W19)</f>
        <v>0</v>
      </c>
    </row>
    <row r="41" spans="1:8" ht="15.75">
      <c r="A41" s="28" t="s">
        <v>155</v>
      </c>
      <c r="B41" s="29" t="s">
        <v>47</v>
      </c>
      <c r="C41" s="35">
        <f>('JASPER-NEWTON'!U20)</f>
        <v>0</v>
      </c>
      <c r="D41" s="2" t="s">
        <v>97</v>
      </c>
      <c r="E41" s="2" t="s">
        <v>138</v>
      </c>
      <c r="F41" s="31">
        <f>('JASPER-NEWTON'!V20)</f>
        <v>0</v>
      </c>
      <c r="G41" s="32" t="s">
        <v>139</v>
      </c>
      <c r="H41" s="33">
        <f>SUM('JASPER-NEWTON'!W20)</f>
        <v>0</v>
      </c>
    </row>
    <row r="42" spans="1:8" ht="15.75">
      <c r="A42" s="28" t="s">
        <v>155</v>
      </c>
      <c r="B42" s="29" t="s">
        <v>66</v>
      </c>
      <c r="C42" s="35" t="e">
        <f>('JASPER-NEWTON'!#REF!)</f>
        <v>#REF!</v>
      </c>
      <c r="D42" s="2" t="s">
        <v>159</v>
      </c>
      <c r="E42" s="2" t="s">
        <v>138</v>
      </c>
      <c r="F42" s="31" t="e">
        <f>('JASPER-NEWTON'!#REF!)</f>
        <v>#REF!</v>
      </c>
      <c r="G42" s="32" t="s">
        <v>139</v>
      </c>
      <c r="H42" s="33" t="e">
        <f>SUM('JASPER-NEWTON'!#REF!)</f>
        <v>#REF!</v>
      </c>
    </row>
    <row r="43" spans="1:8" ht="15.75">
      <c r="A43" s="28" t="s">
        <v>155</v>
      </c>
      <c r="B43" s="29" t="s">
        <v>80</v>
      </c>
      <c r="C43" s="35">
        <f>('JASPER-NEWTON'!U22)</f>
        <v>0</v>
      </c>
      <c r="D43" s="2" t="s">
        <v>96</v>
      </c>
      <c r="E43" s="2" t="s">
        <v>138</v>
      </c>
      <c r="F43" s="31">
        <f>('JASPER-NEWTON'!V22)</f>
        <v>0</v>
      </c>
      <c r="G43" s="32" t="s">
        <v>139</v>
      </c>
      <c r="H43" s="33">
        <f>SUM('JASPER-NEWTON'!W22)</f>
        <v>0</v>
      </c>
    </row>
    <row r="44" spans="1:8" ht="15.75">
      <c r="A44" s="28" t="s">
        <v>155</v>
      </c>
      <c r="B44" s="29" t="s">
        <v>92</v>
      </c>
      <c r="C44" s="35">
        <f>('JASPER-NEWTON'!U23)</f>
        <v>0</v>
      </c>
      <c r="D44" s="2" t="s">
        <v>160</v>
      </c>
      <c r="E44" s="2" t="s">
        <v>138</v>
      </c>
      <c r="F44" s="31">
        <f>('JASPER-NEWTON'!V23)</f>
        <v>0</v>
      </c>
      <c r="G44" s="32" t="s">
        <v>139</v>
      </c>
      <c r="H44" s="33">
        <f>SUM('JASPER-NEWTON'!W23)</f>
        <v>0</v>
      </c>
    </row>
    <row r="45" spans="1:8" ht="15.75">
      <c r="A45" s="28" t="s">
        <v>155</v>
      </c>
      <c r="B45" s="29" t="s">
        <v>185</v>
      </c>
      <c r="C45" s="35" t="str">
        <f>'JASPER-NEWTON'!F23</f>
        <v>12/4/23-1/3/24</v>
      </c>
      <c r="D45" s="2" t="str">
        <f>'JASPER-NEWTON'!B23</f>
        <v>R&amp;B 4 barn</v>
      </c>
      <c r="E45" s="2" t="s">
        <v>138</v>
      </c>
      <c r="F45" s="31">
        <f>'JASPER-NEWTON'!G23</f>
        <v>2087</v>
      </c>
      <c r="G45" s="32" t="s">
        <v>139</v>
      </c>
      <c r="H45" s="33">
        <f>'JASPER-NEWTON'!H23</f>
        <v>347.92</v>
      </c>
    </row>
    <row r="46" spans="1:8" ht="15.75">
      <c r="A46" s="28" t="s">
        <v>155</v>
      </c>
      <c r="B46" s="29" t="s">
        <v>182</v>
      </c>
      <c r="C46" s="35" t="str">
        <f>'JASPER-NEWTON'!F24</f>
        <v>12/22/23-1/22/24</v>
      </c>
      <c r="D46" s="2" t="str">
        <f>'JASPER-NEWTON'!B24</f>
        <v>jas airport runway lights</v>
      </c>
      <c r="E46" s="2" t="s">
        <v>138</v>
      </c>
      <c r="F46" s="31">
        <f>'JASPER-NEWTON'!G24</f>
        <v>146</v>
      </c>
      <c r="G46" s="32" t="s">
        <v>139</v>
      </c>
      <c r="H46" s="33">
        <f>'JASPER-NEWTON'!H24</f>
        <v>39.3</v>
      </c>
    </row>
    <row r="47" spans="1:8" ht="15.75">
      <c r="A47" s="28" t="s">
        <v>155</v>
      </c>
      <c r="B47" s="29" t="s">
        <v>187</v>
      </c>
      <c r="C47" s="35" t="str">
        <f>'JASPER-NEWTON'!F25</f>
        <v>12/17/23-1/17/24</v>
      </c>
      <c r="D47" s="2" t="str">
        <f>'JASPER-NEWTON'!B25</f>
        <v>Agg Pad Gate</v>
      </c>
      <c r="E47" s="2" t="s">
        <v>138</v>
      </c>
      <c r="F47" s="31">
        <f>'JASPER-NEWTON'!G25</f>
        <v>8</v>
      </c>
      <c r="G47" s="32" t="s">
        <v>139</v>
      </c>
      <c r="H47" s="33">
        <f>'JASPER-NEWTON'!H25</f>
        <v>22.95</v>
      </c>
    </row>
    <row r="48" spans="1:8" ht="15.75">
      <c r="A48" s="28" t="s">
        <v>161</v>
      </c>
      <c r="B48" s="29">
        <v>154</v>
      </c>
      <c r="C48" s="35">
        <f>('Misc Electric'!F20)</f>
        <v>45321</v>
      </c>
      <c r="D48" s="2" t="s">
        <v>159</v>
      </c>
      <c r="E48" s="2" t="s">
        <v>140</v>
      </c>
      <c r="F48" s="31">
        <f>('Misc Electric'!G20)</f>
        <v>3100</v>
      </c>
      <c r="G48" s="32" t="s">
        <v>122</v>
      </c>
      <c r="H48" s="34">
        <f>SUM('Misc Electric'!H20)</f>
        <v>50.95</v>
      </c>
    </row>
    <row r="49" spans="1:8" ht="15.75">
      <c r="A49" s="28" t="s">
        <v>162</v>
      </c>
      <c r="B49" s="29" t="s">
        <v>29</v>
      </c>
      <c r="C49" s="35">
        <f>('Misc Electric'!F6)</f>
        <v>0</v>
      </c>
      <c r="D49" s="2" t="s">
        <v>163</v>
      </c>
      <c r="E49" s="30" t="s">
        <v>138</v>
      </c>
      <c r="F49" s="31">
        <f>('Misc Electric'!G6)</f>
        <v>0</v>
      </c>
      <c r="G49" s="32" t="s">
        <v>139</v>
      </c>
      <c r="H49" s="34">
        <f>SUM('Misc Electric'!H6)</f>
        <v>0</v>
      </c>
    </row>
    <row r="50" spans="1:8" ht="15.75">
      <c r="A50" s="28" t="s">
        <v>164</v>
      </c>
      <c r="B50" s="29">
        <v>97</v>
      </c>
      <c r="C50" s="35">
        <f>('Misc Electric'!F22)</f>
        <v>45321</v>
      </c>
      <c r="D50" s="2" t="s">
        <v>165</v>
      </c>
      <c r="E50" s="30" t="s">
        <v>140</v>
      </c>
      <c r="F50" s="31">
        <f>('Misc Electric'!G22)</f>
        <v>8500</v>
      </c>
      <c r="G50" s="32" t="s">
        <v>122</v>
      </c>
      <c r="H50" s="34">
        <f>SUM('Misc Electric'!H22)</f>
        <v>68.75</v>
      </c>
    </row>
    <row r="51" spans="1:8" ht="15.75">
      <c r="A51" s="28" t="s">
        <v>164</v>
      </c>
      <c r="B51" s="29">
        <v>1431</v>
      </c>
      <c r="C51" s="35" t="str">
        <f>('Misc Electric'!F23)</f>
        <v>12/20/23-1/18/24</v>
      </c>
      <c r="D51" s="2" t="s">
        <v>166</v>
      </c>
      <c r="E51" s="30" t="s">
        <v>140</v>
      </c>
      <c r="F51" s="31">
        <f>('Misc Electric'!G23)</f>
        <v>5425</v>
      </c>
      <c r="G51" s="32" t="s">
        <v>122</v>
      </c>
      <c r="H51" s="34">
        <f>SUM('Misc Electric'!H23)</f>
        <v>64.95</v>
      </c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Jasper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DonnaB</dc:creator>
  <cp:keywords/>
  <dc:description/>
  <cp:lastModifiedBy>Auditor</cp:lastModifiedBy>
  <cp:lastPrinted>2022-04-29T15:12:50Z</cp:lastPrinted>
  <dcterms:created xsi:type="dcterms:W3CDTF">2004-01-26T15:02:54Z</dcterms:created>
  <dcterms:modified xsi:type="dcterms:W3CDTF">2024-04-04T19:09:03Z</dcterms:modified>
  <cp:category/>
  <cp:version/>
  <cp:contentType/>
  <cp:contentStatus/>
</cp:coreProperties>
</file>